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C:\Users\trish\Documents\PEC\Website Tools and Resources\"/>
    </mc:Choice>
  </mc:AlternateContent>
  <xr:revisionPtr revIDLastSave="0" documentId="13_ncr:1_{250E2E54-0E1A-4DD0-B43A-E45121156133}" xr6:coauthVersionLast="40" xr6:coauthVersionMax="40" xr10:uidLastSave="{00000000-0000-0000-0000-000000000000}"/>
  <bookViews>
    <workbookView xWindow="12990" yWindow="-16290" windowWidth="28980" windowHeight="15780" firstSheet="1" activeTab="1" xr2:uid="{00000000-000D-0000-FFFF-FFFF00000000}"/>
  </bookViews>
  <sheets>
    <sheet name="BB Revision Work Plan 2015-16" sheetId="18" r:id="rId1"/>
    <sheet name="Sheet1" sheetId="27" r:id="rId2"/>
  </sheets>
  <definedNames>
    <definedName name="FundingSources">#REF!</definedName>
    <definedName name="_xlnm.Print_Area" localSheetId="0">'BB Revision Work Plan 2015-16'!$B$1:$F$253</definedName>
    <definedName name="ProgramsProjec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05" i="18" l="1"/>
  <c r="W306" i="18" s="1"/>
  <c r="Y305" i="18"/>
  <c r="Y306" i="18" s="1"/>
  <c r="AA305" i="18"/>
  <c r="AA306" i="18" s="1"/>
  <c r="Z305" i="18"/>
  <c r="Z306" i="18" s="1"/>
  <c r="X305" i="18"/>
  <c r="X306" i="18" s="1"/>
  <c r="V305" i="18"/>
  <c r="V306" i="18" s="1"/>
  <c r="U305" i="18"/>
  <c r="U306" i="18" s="1"/>
  <c r="BB285" i="18"/>
  <c r="BB287" i="18" s="1"/>
  <c r="BA285" i="18"/>
  <c r="BA287" i="18"/>
  <c r="AZ285" i="18"/>
  <c r="AZ287" i="18" s="1"/>
  <c r="AJ180" i="18"/>
  <c r="BG179" i="18"/>
  <c r="AJ179" i="18"/>
  <c r="AK179" i="18" s="1"/>
  <c r="BH179" i="18" s="1"/>
  <c r="AJ159" i="18"/>
  <c r="BG169" i="18"/>
  <c r="AJ169" i="18"/>
  <c r="AK169" i="18" s="1"/>
  <c r="BH169" i="18" s="1"/>
  <c r="BG82" i="18"/>
  <c r="AJ82" i="18"/>
  <c r="AK82" i="18"/>
  <c r="BH82" i="18" s="1"/>
  <c r="BG111" i="18"/>
  <c r="AJ111" i="18"/>
  <c r="AK111" i="18"/>
  <c r="BG86" i="18"/>
  <c r="BH86" i="18" s="1"/>
  <c r="AJ86" i="18"/>
  <c r="AK86" i="18"/>
  <c r="BG85" i="18"/>
  <c r="AJ85" i="18"/>
  <c r="AK85" i="18" s="1"/>
  <c r="BH85" i="18" s="1"/>
  <c r="BG81" i="18"/>
  <c r="AJ81" i="18"/>
  <c r="AK81" i="18"/>
  <c r="BH81" i="18" s="1"/>
  <c r="BG83" i="18"/>
  <c r="AJ83" i="18"/>
  <c r="AK83" i="18"/>
  <c r="BH83" i="18" s="1"/>
  <c r="BG79" i="18"/>
  <c r="BH79" i="18" s="1"/>
  <c r="AJ79" i="18"/>
  <c r="AK79" i="18"/>
  <c r="BG78" i="18"/>
  <c r="AJ78" i="18"/>
  <c r="AK78" i="18" s="1"/>
  <c r="BH78" i="18" s="1"/>
  <c r="BG77" i="18"/>
  <c r="AJ77" i="18"/>
  <c r="AK77" i="18"/>
  <c r="BH77" i="18" s="1"/>
  <c r="BH111" i="18"/>
  <c r="BG251" i="18"/>
  <c r="BG250" i="18"/>
  <c r="BG249" i="18"/>
  <c r="BG248" i="18"/>
  <c r="BG247" i="18"/>
  <c r="BG246" i="18"/>
  <c r="BG245" i="18"/>
  <c r="BG244" i="18"/>
  <c r="BG243" i="18"/>
  <c r="BG242" i="18"/>
  <c r="BG241" i="18"/>
  <c r="BG240" i="18"/>
  <c r="BG239" i="18"/>
  <c r="BG238" i="18"/>
  <c r="BG236" i="18"/>
  <c r="BG234" i="18"/>
  <c r="BG232" i="18"/>
  <c r="BG231" i="18"/>
  <c r="BG228" i="18" s="1"/>
  <c r="BG230" i="18"/>
  <c r="BG229" i="18"/>
  <c r="BG227" i="18"/>
  <c r="BG226" i="18"/>
  <c r="BG225" i="18" s="1"/>
  <c r="BG224" i="18"/>
  <c r="BG223" i="18"/>
  <c r="BG222" i="18"/>
  <c r="BG221" i="18"/>
  <c r="BG220" i="18" s="1"/>
  <c r="BG218" i="18" s="1"/>
  <c r="BG214" i="18"/>
  <c r="BG213" i="18"/>
  <c r="BG212" i="18"/>
  <c r="BG211" i="18"/>
  <c r="BG209" i="18"/>
  <c r="BG208" i="18"/>
  <c r="BG207" i="18"/>
  <c r="BG205" i="18"/>
  <c r="BG204" i="18"/>
  <c r="BG203" i="18"/>
  <c r="BG201" i="18"/>
  <c r="BG200" i="18"/>
  <c r="BG198" i="18"/>
  <c r="BG197" i="18"/>
  <c r="BG196" i="18"/>
  <c r="BG195" i="18"/>
  <c r="BG194" i="18"/>
  <c r="BG193" i="18"/>
  <c r="BG192" i="18"/>
  <c r="BG191" i="18"/>
  <c r="BG189" i="18"/>
  <c r="BG188" i="18"/>
  <c r="BG187" i="18"/>
  <c r="BG186" i="18" s="1"/>
  <c r="BG184" i="18" s="1"/>
  <c r="BG180" i="18"/>
  <c r="BG177" i="18"/>
  <c r="BG176" i="18"/>
  <c r="BG175" i="18" s="1"/>
  <c r="BG174" i="18"/>
  <c r="BG173" i="18"/>
  <c r="BG172" i="18"/>
  <c r="BG171" i="18"/>
  <c r="BG170" i="18"/>
  <c r="BG168" i="18"/>
  <c r="BG167" i="18"/>
  <c r="BG166" i="18"/>
  <c r="BG165" i="18"/>
  <c r="BG164" i="18"/>
  <c r="BG163" i="18"/>
  <c r="BG162" i="18"/>
  <c r="BG161" i="18"/>
  <c r="BG160" i="18"/>
  <c r="BG159" i="18"/>
  <c r="BG158" i="18"/>
  <c r="BG157" i="18"/>
  <c r="BG150" i="18"/>
  <c r="BG149" i="18"/>
  <c r="BG148" i="18"/>
  <c r="BG147" i="18"/>
  <c r="BG146" i="18"/>
  <c r="BG145" i="18"/>
  <c r="BG144" i="18"/>
  <c r="BG143" i="18"/>
  <c r="BG142" i="18"/>
  <c r="BG141" i="18"/>
  <c r="BG140" i="18"/>
  <c r="BG139" i="18"/>
  <c r="BG138" i="18"/>
  <c r="BG137" i="18" s="1"/>
  <c r="BG136" i="18"/>
  <c r="BG135" i="18"/>
  <c r="BG134" i="18"/>
  <c r="BG133" i="18"/>
  <c r="BG132" i="18"/>
  <c r="BG131" i="18"/>
  <c r="BG130" i="18"/>
  <c r="BG129" i="18"/>
  <c r="BG128" i="18"/>
  <c r="BG127" i="18"/>
  <c r="BG126" i="18"/>
  <c r="BG125" i="18"/>
  <c r="BG124" i="18"/>
  <c r="BG123" i="18"/>
  <c r="BG122" i="18"/>
  <c r="BG121" i="18"/>
  <c r="BG120" i="18"/>
  <c r="BG119" i="18"/>
  <c r="BG118" i="18"/>
  <c r="BG117" i="18" s="1"/>
  <c r="BG116" i="18"/>
  <c r="BG115" i="18"/>
  <c r="BG114" i="18"/>
  <c r="BG113" i="18"/>
  <c r="BG112" i="18" s="1"/>
  <c r="BG110" i="18"/>
  <c r="BG109" i="18"/>
  <c r="BG108" i="18"/>
  <c r="BG107" i="18"/>
  <c r="BG106" i="18"/>
  <c r="BG105" i="18"/>
  <c r="BG104" i="18"/>
  <c r="BG103" i="18"/>
  <c r="BG102" i="18"/>
  <c r="BG101" i="18"/>
  <c r="BG100" i="18"/>
  <c r="BG99" i="18"/>
  <c r="BG97" i="18"/>
  <c r="BG96" i="18"/>
  <c r="BG95" i="18"/>
  <c r="BG94" i="18"/>
  <c r="BG93" i="18"/>
  <c r="BG92" i="18"/>
  <c r="BG91" i="18"/>
  <c r="BG90" i="18"/>
  <c r="BG89" i="18"/>
  <c r="BG88" i="18"/>
  <c r="BG84" i="18"/>
  <c r="BG80" i="18"/>
  <c r="BG76" i="18"/>
  <c r="BG75" i="18"/>
  <c r="BG74" i="18"/>
  <c r="BG73" i="18"/>
  <c r="BG71" i="18"/>
  <c r="BG70" i="18"/>
  <c r="BG69" i="18"/>
  <c r="BG68" i="18"/>
  <c r="BG67" i="18"/>
  <c r="BG66" i="18"/>
  <c r="BG65" i="18"/>
  <c r="BG64" i="18"/>
  <c r="BG63" i="18"/>
  <c r="BG62" i="18"/>
  <c r="BG55" i="18"/>
  <c r="BG54" i="18"/>
  <c r="BG53" i="18"/>
  <c r="BG52" i="18"/>
  <c r="BG51" i="18"/>
  <c r="BG50" i="18"/>
  <c r="BG48" i="18"/>
  <c r="BG47" i="18"/>
  <c r="BG46" i="18"/>
  <c r="BG45" i="18"/>
  <c r="BG44" i="18"/>
  <c r="BG43" i="18"/>
  <c r="BG42" i="18"/>
  <c r="BG41" i="18"/>
  <c r="BG40" i="18"/>
  <c r="BG39" i="18"/>
  <c r="BG38" i="18"/>
  <c r="BG37" i="18"/>
  <c r="BG36" i="18"/>
  <c r="BG35" i="18"/>
  <c r="BG34" i="18"/>
  <c r="BG33" i="18"/>
  <c r="BG32" i="18"/>
  <c r="BG31" i="18"/>
  <c r="BG30" i="18"/>
  <c r="BG29" i="18"/>
  <c r="BG28" i="18"/>
  <c r="BG27" i="18"/>
  <c r="BG26" i="18"/>
  <c r="BG25" i="18"/>
  <c r="BG24" i="18"/>
  <c r="BG23" i="18"/>
  <c r="BG22" i="18"/>
  <c r="BG21" i="18"/>
  <c r="BG20" i="18"/>
  <c r="BG19" i="18"/>
  <c r="BG18" i="18"/>
  <c r="BG17" i="18"/>
  <c r="BG16" i="18"/>
  <c r="BG14" i="18"/>
  <c r="BG13" i="18"/>
  <c r="BG12" i="18"/>
  <c r="BG11" i="18"/>
  <c r="BG10" i="18"/>
  <c r="BG9" i="18"/>
  <c r="BG8" i="18"/>
  <c r="BG7" i="18"/>
  <c r="BG6" i="18"/>
  <c r="AL279" i="18"/>
  <c r="AJ91" i="18"/>
  <c r="AK91" i="18"/>
  <c r="BH91" i="18" s="1"/>
  <c r="AJ90" i="18"/>
  <c r="AK90" i="18"/>
  <c r="BH90" i="18"/>
  <c r="AJ95" i="18"/>
  <c r="AA95" i="18"/>
  <c r="Z95" i="18"/>
  <c r="Y95" i="18"/>
  <c r="X95" i="18"/>
  <c r="W95" i="18"/>
  <c r="V95" i="18"/>
  <c r="U95" i="18"/>
  <c r="AJ94" i="18"/>
  <c r="AA94" i="18"/>
  <c r="Z94" i="18"/>
  <c r="Y94" i="18"/>
  <c r="X94" i="18"/>
  <c r="W94" i="18"/>
  <c r="V94" i="18"/>
  <c r="U94" i="18"/>
  <c r="AG94" i="18" s="1"/>
  <c r="AK94" i="18" s="1"/>
  <c r="BH94" i="18" s="1"/>
  <c r="AJ92" i="18"/>
  <c r="AA92" i="18"/>
  <c r="Z92" i="18"/>
  <c r="Y92" i="18"/>
  <c r="X92" i="18"/>
  <c r="W92" i="18"/>
  <c r="V92" i="18"/>
  <c r="U92" i="18"/>
  <c r="AG92" i="18" s="1"/>
  <c r="AK92" i="18" s="1"/>
  <c r="BH92" i="18" s="1"/>
  <c r="AJ84" i="18"/>
  <c r="AA84" i="18"/>
  <c r="Z84" i="18"/>
  <c r="Y84" i="18"/>
  <c r="X84" i="18"/>
  <c r="W84" i="18"/>
  <c r="V84" i="18"/>
  <c r="U84" i="18"/>
  <c r="AG84" i="18" s="1"/>
  <c r="AK84" i="18" s="1"/>
  <c r="BH84" i="18" s="1"/>
  <c r="AJ80" i="18"/>
  <c r="AA80" i="18"/>
  <c r="Z80" i="18"/>
  <c r="Y80" i="18"/>
  <c r="X80" i="18"/>
  <c r="W80" i="18"/>
  <c r="V80" i="18"/>
  <c r="U80" i="18"/>
  <c r="AG80" i="18" s="1"/>
  <c r="AK80" i="18" s="1"/>
  <c r="BH80" i="18" s="1"/>
  <c r="AG95" i="18"/>
  <c r="AK95" i="18" s="1"/>
  <c r="BH95" i="18" s="1"/>
  <c r="BJ235" i="18"/>
  <c r="BI235" i="18"/>
  <c r="BG235" i="18"/>
  <c r="BF235" i="18"/>
  <c r="BE235" i="18"/>
  <c r="BD235" i="18"/>
  <c r="BC235" i="18"/>
  <c r="BB235" i="18"/>
  <c r="BA235" i="18"/>
  <c r="AZ235" i="18"/>
  <c r="AY235" i="18"/>
  <c r="AX235" i="18"/>
  <c r="AW235" i="18"/>
  <c r="AV235" i="18"/>
  <c r="AU235" i="18"/>
  <c r="AT235" i="18"/>
  <c r="AS235" i="18"/>
  <c r="AR235" i="18"/>
  <c r="AQ235" i="18"/>
  <c r="AP235" i="18"/>
  <c r="AO235" i="18"/>
  <c r="AN235" i="18"/>
  <c r="AM235" i="18"/>
  <c r="AL235" i="18"/>
  <c r="AF235" i="18"/>
  <c r="AE235" i="18"/>
  <c r="AD235" i="18"/>
  <c r="AC235" i="18"/>
  <c r="AB235" i="18"/>
  <c r="T235" i="18"/>
  <c r="S235" i="18"/>
  <c r="R235" i="18"/>
  <c r="Q235" i="18"/>
  <c r="P235" i="18"/>
  <c r="O235" i="18"/>
  <c r="N235" i="18"/>
  <c r="M235" i="18"/>
  <c r="L235" i="18"/>
  <c r="K235" i="18"/>
  <c r="J235" i="18"/>
  <c r="BJ233" i="18"/>
  <c r="BJ218" i="18" s="1"/>
  <c r="BI233" i="18"/>
  <c r="BG233" i="18"/>
  <c r="BF233" i="18"/>
  <c r="BE233" i="18"/>
  <c r="BD233" i="18"/>
  <c r="BC233" i="18"/>
  <c r="BB233" i="18"/>
  <c r="BA233" i="18"/>
  <c r="BA218" i="18" s="1"/>
  <c r="AZ233" i="18"/>
  <c r="AY233" i="18"/>
  <c r="AX233" i="18"/>
  <c r="AW233" i="18"/>
  <c r="AV233" i="18"/>
  <c r="AU233" i="18"/>
  <c r="AT233" i="18"/>
  <c r="AS233" i="18"/>
  <c r="AS218" i="18" s="1"/>
  <c r="AR233" i="18"/>
  <c r="AQ233" i="18"/>
  <c r="AP233" i="18"/>
  <c r="AO233" i="18"/>
  <c r="AO218" i="18" s="1"/>
  <c r="AN233" i="18"/>
  <c r="AM233" i="18"/>
  <c r="AL233" i="18"/>
  <c r="AF233" i="18"/>
  <c r="AF218" i="18" s="1"/>
  <c r="AE233" i="18"/>
  <c r="AD233" i="18"/>
  <c r="AC233" i="18"/>
  <c r="AB233" i="18"/>
  <c r="T233" i="18"/>
  <c r="S233" i="18"/>
  <c r="R233" i="18"/>
  <c r="Q233" i="18"/>
  <c r="Q218" i="18" s="1"/>
  <c r="P233" i="18"/>
  <c r="O233" i="18"/>
  <c r="N233" i="18"/>
  <c r="M233" i="18"/>
  <c r="M218" i="18" s="1"/>
  <c r="L233" i="18"/>
  <c r="K233" i="18"/>
  <c r="J233" i="18"/>
  <c r="I233" i="18"/>
  <c r="BJ228" i="18"/>
  <c r="BI228" i="18"/>
  <c r="BF228" i="18"/>
  <c r="BE228" i="18"/>
  <c r="BD228" i="18"/>
  <c r="BC228" i="18"/>
  <c r="BB228" i="18"/>
  <c r="BA228" i="18"/>
  <c r="AZ228" i="18"/>
  <c r="AY228" i="18"/>
  <c r="AX228" i="18"/>
  <c r="AW228" i="18"/>
  <c r="AV228" i="18"/>
  <c r="AU228" i="18"/>
  <c r="AT228" i="18"/>
  <c r="AS228" i="18"/>
  <c r="AR228" i="18"/>
  <c r="AQ228" i="18"/>
  <c r="AP228" i="18"/>
  <c r="AO228" i="18"/>
  <c r="AN228" i="18"/>
  <c r="AM228" i="18"/>
  <c r="AL228" i="18"/>
  <c r="AL218" i="18" s="1"/>
  <c r="AF228" i="18"/>
  <c r="AE228" i="18"/>
  <c r="AD228" i="18"/>
  <c r="AC228" i="18"/>
  <c r="AB228" i="18"/>
  <c r="T228" i="18"/>
  <c r="S228" i="18"/>
  <c r="R228" i="18"/>
  <c r="Q228" i="18"/>
  <c r="P228" i="18"/>
  <c r="O228" i="18"/>
  <c r="N228" i="18"/>
  <c r="M228" i="18"/>
  <c r="L228" i="18"/>
  <c r="K228" i="18"/>
  <c r="J228" i="18"/>
  <c r="BJ225" i="18"/>
  <c r="BI225" i="18"/>
  <c r="BF225" i="18"/>
  <c r="BE225" i="18"/>
  <c r="BD225" i="18"/>
  <c r="BC225" i="18"/>
  <c r="BB225" i="18"/>
  <c r="BA225" i="18"/>
  <c r="AZ225" i="18"/>
  <c r="AY225" i="18"/>
  <c r="AX225" i="18"/>
  <c r="AW225" i="18"/>
  <c r="AV225" i="18"/>
  <c r="AU225" i="18"/>
  <c r="AT225" i="18"/>
  <c r="AS225" i="18"/>
  <c r="AR225" i="18"/>
  <c r="AQ225" i="18"/>
  <c r="AP225" i="18"/>
  <c r="AO225" i="18"/>
  <c r="AN225" i="18"/>
  <c r="AM225" i="18"/>
  <c r="AL225" i="18"/>
  <c r="AF225" i="18"/>
  <c r="AE225" i="18"/>
  <c r="AD225" i="18"/>
  <c r="AC225" i="18"/>
  <c r="AB225" i="18"/>
  <c r="T225" i="18"/>
  <c r="S225" i="18"/>
  <c r="R225" i="18"/>
  <c r="Q225" i="18"/>
  <c r="P225" i="18"/>
  <c r="O225" i="18"/>
  <c r="N225" i="18"/>
  <c r="M225" i="18"/>
  <c r="L225" i="18"/>
  <c r="K225" i="18"/>
  <c r="J225" i="18"/>
  <c r="BJ220" i="18"/>
  <c r="BI220" i="18"/>
  <c r="BF220" i="18"/>
  <c r="BE220" i="18"/>
  <c r="BD220" i="18"/>
  <c r="BD218" i="18" s="1"/>
  <c r="BC220" i="18"/>
  <c r="BB220" i="18"/>
  <c r="BA220" i="18"/>
  <c r="AZ220" i="18"/>
  <c r="AY220" i="18"/>
  <c r="AY218" i="18" s="1"/>
  <c r="AX220" i="18"/>
  <c r="AW220" i="18"/>
  <c r="AV220" i="18"/>
  <c r="AU220" i="18"/>
  <c r="AU218" i="18" s="1"/>
  <c r="AT220" i="18"/>
  <c r="AS220" i="18"/>
  <c r="AR220" i="18"/>
  <c r="AR218" i="18" s="1"/>
  <c r="AQ220" i="18"/>
  <c r="AQ218" i="18" s="1"/>
  <c r="AP220" i="18"/>
  <c r="AO220" i="18"/>
  <c r="AN220" i="18"/>
  <c r="AN218" i="18" s="1"/>
  <c r="AM220" i="18"/>
  <c r="AM218" i="18" s="1"/>
  <c r="AL220" i="18"/>
  <c r="AF220" i="18"/>
  <c r="AE220" i="18"/>
  <c r="AD220" i="18"/>
  <c r="AD218" i="18" s="1"/>
  <c r="AC220" i="18"/>
  <c r="AB220" i="18"/>
  <c r="T220" i="18"/>
  <c r="T218" i="18" s="1"/>
  <c r="S220" i="18"/>
  <c r="S218" i="18" s="1"/>
  <c r="R220" i="18"/>
  <c r="Q220" i="18"/>
  <c r="P220" i="18"/>
  <c r="P218" i="18" s="1"/>
  <c r="O220" i="18"/>
  <c r="O218" i="18" s="1"/>
  <c r="N220" i="18"/>
  <c r="M220" i="18"/>
  <c r="L220" i="18"/>
  <c r="K220" i="18"/>
  <c r="K218" i="18" s="1"/>
  <c r="J220" i="18"/>
  <c r="BJ210" i="18"/>
  <c r="BI210" i="18"/>
  <c r="BG210" i="18"/>
  <c r="BF210" i="18"/>
  <c r="BE210" i="18"/>
  <c r="BD210" i="18"/>
  <c r="BC210" i="18"/>
  <c r="BB210" i="18"/>
  <c r="BA210" i="18"/>
  <c r="AZ210" i="18"/>
  <c r="AY210" i="18"/>
  <c r="AX210" i="18"/>
  <c r="AW210" i="18"/>
  <c r="AV210" i="18"/>
  <c r="AU210" i="18"/>
  <c r="AT210" i="18"/>
  <c r="AS210" i="18"/>
  <c r="AR210" i="18"/>
  <c r="AQ210" i="18"/>
  <c r="AP210" i="18"/>
  <c r="AO210" i="18"/>
  <c r="AN210" i="18"/>
  <c r="AM210" i="18"/>
  <c r="AL210" i="18"/>
  <c r="AF210" i="18"/>
  <c r="AE210" i="18"/>
  <c r="AD210" i="18"/>
  <c r="AC210" i="18"/>
  <c r="AB210" i="18"/>
  <c r="T210" i="18"/>
  <c r="S210" i="18"/>
  <c r="R210" i="18"/>
  <c r="Q210" i="18"/>
  <c r="P210" i="18"/>
  <c r="O210" i="18"/>
  <c r="N210" i="18"/>
  <c r="M210" i="18"/>
  <c r="L210" i="18"/>
  <c r="K210" i="18"/>
  <c r="J210" i="18"/>
  <c r="BJ206" i="18"/>
  <c r="BI206" i="18"/>
  <c r="BG206" i="18"/>
  <c r="BF206" i="18"/>
  <c r="BE206" i="18"/>
  <c r="BD206" i="18"/>
  <c r="BC206" i="18"/>
  <c r="BB206" i="18"/>
  <c r="BA206" i="18"/>
  <c r="AZ206" i="18"/>
  <c r="AY206" i="18"/>
  <c r="AX206" i="18"/>
  <c r="AW206" i="18"/>
  <c r="AV206" i="18"/>
  <c r="AU206" i="18"/>
  <c r="AT206" i="18"/>
  <c r="AS206" i="18"/>
  <c r="AR206" i="18"/>
  <c r="AQ206" i="18"/>
  <c r="AP206" i="18"/>
  <c r="AO206" i="18"/>
  <c r="AN206" i="18"/>
  <c r="AM206" i="18"/>
  <c r="AL206" i="18"/>
  <c r="AF206" i="18"/>
  <c r="AE206" i="18"/>
  <c r="AD206" i="18"/>
  <c r="AC206" i="18"/>
  <c r="AB206" i="18"/>
  <c r="T206" i="18"/>
  <c r="S206" i="18"/>
  <c r="R206" i="18"/>
  <c r="Q206" i="18"/>
  <c r="P206" i="18"/>
  <c r="O206" i="18"/>
  <c r="N206" i="18"/>
  <c r="M206" i="18"/>
  <c r="L206" i="18"/>
  <c r="K206" i="18"/>
  <c r="J206" i="18"/>
  <c r="BJ202" i="18"/>
  <c r="BI202" i="18"/>
  <c r="BG202" i="18"/>
  <c r="BF202" i="18"/>
  <c r="BE202" i="18"/>
  <c r="BD202" i="18"/>
  <c r="BC202" i="18"/>
  <c r="BB202" i="18"/>
  <c r="BA202" i="18"/>
  <c r="AZ202" i="18"/>
  <c r="AY202" i="18"/>
  <c r="AX202" i="18"/>
  <c r="AW202" i="18"/>
  <c r="AV202" i="18"/>
  <c r="AU202" i="18"/>
  <c r="AT202" i="18"/>
  <c r="AS202" i="18"/>
  <c r="AR202" i="18"/>
  <c r="AQ202" i="18"/>
  <c r="AP202" i="18"/>
  <c r="AO202" i="18"/>
  <c r="AN202" i="18"/>
  <c r="AM202" i="18"/>
  <c r="AL202" i="18"/>
  <c r="AF202" i="18"/>
  <c r="AE202" i="18"/>
  <c r="AD202" i="18"/>
  <c r="AC202" i="18"/>
  <c r="AB202" i="18"/>
  <c r="T202" i="18"/>
  <c r="S202" i="18"/>
  <c r="R202" i="18"/>
  <c r="Q202" i="18"/>
  <c r="P202" i="18"/>
  <c r="O202" i="18"/>
  <c r="N202" i="18"/>
  <c r="M202" i="18"/>
  <c r="L202" i="18"/>
  <c r="K202" i="18"/>
  <c r="J202" i="18"/>
  <c r="BJ199" i="18"/>
  <c r="BI199" i="18"/>
  <c r="BG199" i="18"/>
  <c r="BF199" i="18"/>
  <c r="BE199" i="18"/>
  <c r="BD199" i="18"/>
  <c r="BC199" i="18"/>
  <c r="BB199" i="18"/>
  <c r="BA199" i="18"/>
  <c r="AZ199" i="18"/>
  <c r="AY199" i="18"/>
  <c r="AX199" i="18"/>
  <c r="AW199" i="18"/>
  <c r="AV199" i="18"/>
  <c r="AU199" i="18"/>
  <c r="AT199" i="18"/>
  <c r="AS199" i="18"/>
  <c r="AR199" i="18"/>
  <c r="AQ199" i="18"/>
  <c r="AP199" i="18"/>
  <c r="AO199" i="18"/>
  <c r="AN199" i="18"/>
  <c r="AM199" i="18"/>
  <c r="AL199" i="18"/>
  <c r="AF199" i="18"/>
  <c r="AE199" i="18"/>
  <c r="AD199" i="18"/>
  <c r="AC199" i="18"/>
  <c r="AB199" i="18"/>
  <c r="T199" i="18"/>
  <c r="S199" i="18"/>
  <c r="R199" i="18"/>
  <c r="Q199" i="18"/>
  <c r="P199" i="18"/>
  <c r="O199" i="18"/>
  <c r="N199" i="18"/>
  <c r="M199" i="18"/>
  <c r="L199" i="18"/>
  <c r="K199" i="18"/>
  <c r="J199" i="18"/>
  <c r="BJ190" i="18"/>
  <c r="BI190" i="18"/>
  <c r="BG190" i="18"/>
  <c r="BF190" i="18"/>
  <c r="BE190" i="18"/>
  <c r="BD190" i="18"/>
  <c r="BD184" i="18" s="1"/>
  <c r="BC190" i="18"/>
  <c r="BB190" i="18"/>
  <c r="BA190" i="18"/>
  <c r="AZ190" i="18"/>
  <c r="AY190" i="18"/>
  <c r="AY184" i="18" s="1"/>
  <c r="AX190" i="18"/>
  <c r="AW190" i="18"/>
  <c r="AV190" i="18"/>
  <c r="AU190" i="18"/>
  <c r="AT190" i="18"/>
  <c r="AS190" i="18"/>
  <c r="AR190" i="18"/>
  <c r="AQ190" i="18"/>
  <c r="AQ184" i="18" s="1"/>
  <c r="AP190" i="18"/>
  <c r="AO190" i="18"/>
  <c r="AN190" i="18"/>
  <c r="AM190" i="18"/>
  <c r="AM184" i="18" s="1"/>
  <c r="AL190" i="18"/>
  <c r="AF190" i="18"/>
  <c r="AE190" i="18"/>
  <c r="AE184" i="18" s="1"/>
  <c r="AD190" i="18"/>
  <c r="AD184" i="18" s="1"/>
  <c r="AC190" i="18"/>
  <c r="AB190" i="18"/>
  <c r="T190" i="18"/>
  <c r="S190" i="18"/>
  <c r="S184" i="18" s="1"/>
  <c r="R190" i="18"/>
  <c r="Q190" i="18"/>
  <c r="P190" i="18"/>
  <c r="P184" i="18" s="1"/>
  <c r="O190" i="18"/>
  <c r="N190" i="18"/>
  <c r="M190" i="18"/>
  <c r="L190" i="18"/>
  <c r="K190" i="18"/>
  <c r="K184" i="18" s="1"/>
  <c r="J190" i="18"/>
  <c r="BJ186" i="18"/>
  <c r="BJ184" i="18"/>
  <c r="BI186" i="18"/>
  <c r="BI184" i="18" s="1"/>
  <c r="BF186" i="18"/>
  <c r="BF184" i="18" s="1"/>
  <c r="BE186" i="18"/>
  <c r="BE184" i="18"/>
  <c r="BD186" i="18"/>
  <c r="BC186" i="18"/>
  <c r="BB186" i="18"/>
  <c r="BB184" i="18" s="1"/>
  <c r="BA186" i="18"/>
  <c r="BA184" i="18"/>
  <c r="AZ186" i="18"/>
  <c r="AZ184" i="18"/>
  <c r="AY186" i="18"/>
  <c r="AX186" i="18"/>
  <c r="AW186" i="18"/>
  <c r="AW184" i="18" s="1"/>
  <c r="AV186" i="18"/>
  <c r="AV184" i="18"/>
  <c r="AU186" i="18"/>
  <c r="AU184" i="18" s="1"/>
  <c r="AT186" i="18"/>
  <c r="AS186" i="18"/>
  <c r="AS184" i="18"/>
  <c r="AR186" i="18"/>
  <c r="AR184" i="18" s="1"/>
  <c r="AQ186" i="18"/>
  <c r="AP186" i="18"/>
  <c r="AO186" i="18"/>
  <c r="AO184" i="18"/>
  <c r="AN186" i="18"/>
  <c r="AN184" i="18"/>
  <c r="AM186" i="18"/>
  <c r="AL186" i="18"/>
  <c r="AF186" i="18"/>
  <c r="AF184" i="18"/>
  <c r="AE186" i="18"/>
  <c r="AD186" i="18"/>
  <c r="AC186" i="18"/>
  <c r="AC184" i="18"/>
  <c r="AB186" i="18"/>
  <c r="AB184" i="18"/>
  <c r="T186" i="18"/>
  <c r="T184" i="18"/>
  <c r="S186" i="18"/>
  <c r="R186" i="18"/>
  <c r="Q186" i="18"/>
  <c r="Q184" i="18"/>
  <c r="P186" i="18"/>
  <c r="O186" i="18"/>
  <c r="N186" i="18"/>
  <c r="N184" i="18" s="1"/>
  <c r="M186" i="18"/>
  <c r="M184" i="18"/>
  <c r="L186" i="18"/>
  <c r="L184" i="18"/>
  <c r="K186" i="18"/>
  <c r="J186" i="18"/>
  <c r="J184" i="18" s="1"/>
  <c r="BJ175" i="18"/>
  <c r="BJ154" i="18" s="1"/>
  <c r="BI175" i="18"/>
  <c r="BF175" i="18"/>
  <c r="BE175" i="18"/>
  <c r="BE154" i="18" s="1"/>
  <c r="BD175" i="18"/>
  <c r="BD154" i="18" s="1"/>
  <c r="BC175" i="18"/>
  <c r="BB175" i="18"/>
  <c r="BA175" i="18"/>
  <c r="AZ175" i="18"/>
  <c r="AZ154" i="18" s="1"/>
  <c r="AY175" i="18"/>
  <c r="AX175" i="18"/>
  <c r="AW175" i="18"/>
  <c r="AV175" i="18"/>
  <c r="AV154" i="18" s="1"/>
  <c r="AU175" i="18"/>
  <c r="AT175" i="18"/>
  <c r="AS175" i="18"/>
  <c r="AS154" i="18" s="1"/>
  <c r="AR175" i="18"/>
  <c r="AR154" i="18" s="1"/>
  <c r="AQ175" i="18"/>
  <c r="AP175" i="18"/>
  <c r="AO175" i="18"/>
  <c r="AO154" i="18" s="1"/>
  <c r="AN175" i="18"/>
  <c r="AN154" i="18" s="1"/>
  <c r="AM175" i="18"/>
  <c r="AL175" i="18"/>
  <c r="AI175" i="18"/>
  <c r="AH175" i="18"/>
  <c r="AF175" i="18"/>
  <c r="AE175" i="18"/>
  <c r="AD175" i="18"/>
  <c r="AC175" i="18"/>
  <c r="AC154" i="18" s="1"/>
  <c r="AB175" i="18"/>
  <c r="T175" i="18"/>
  <c r="S175" i="18"/>
  <c r="R175" i="18"/>
  <c r="Q175" i="18"/>
  <c r="P175" i="18"/>
  <c r="O175" i="18"/>
  <c r="N175" i="18"/>
  <c r="N154" i="18" s="1"/>
  <c r="M175" i="18"/>
  <c r="L175" i="18"/>
  <c r="K175" i="18"/>
  <c r="J175" i="18"/>
  <c r="J154" i="18" s="1"/>
  <c r="BJ156" i="18"/>
  <c r="BI156" i="18"/>
  <c r="BG156" i="18"/>
  <c r="BF156" i="18"/>
  <c r="BF154" i="18" s="1"/>
  <c r="BE156" i="18"/>
  <c r="BD156" i="18"/>
  <c r="BC156" i="18"/>
  <c r="BC154" i="18" s="1"/>
  <c r="BB156" i="18"/>
  <c r="BB154" i="18" s="1"/>
  <c r="BA156" i="18"/>
  <c r="AZ156" i="18"/>
  <c r="AY156" i="18"/>
  <c r="AX156" i="18"/>
  <c r="AX154" i="18" s="1"/>
  <c r="AW156" i="18"/>
  <c r="AV156" i="18"/>
  <c r="AU156" i="18"/>
  <c r="AT156" i="18"/>
  <c r="AT154" i="18" s="1"/>
  <c r="AS156" i="18"/>
  <c r="AR156" i="18"/>
  <c r="AQ156" i="18"/>
  <c r="AQ154" i="18" s="1"/>
  <c r="AP156" i="18"/>
  <c r="AP154" i="18" s="1"/>
  <c r="AO156" i="18"/>
  <c r="AN156" i="18"/>
  <c r="AM156" i="18"/>
  <c r="AM154" i="18" s="1"/>
  <c r="AL156" i="18"/>
  <c r="AL154" i="18" s="1"/>
  <c r="AF156" i="18"/>
  <c r="AE156" i="18"/>
  <c r="AE154" i="18"/>
  <c r="AD156" i="18"/>
  <c r="AD154" i="18" s="1"/>
  <c r="AD253" i="18" s="1"/>
  <c r="AC156" i="18"/>
  <c r="AB156" i="18"/>
  <c r="T156" i="18"/>
  <c r="S156" i="18"/>
  <c r="S154" i="18"/>
  <c r="R156" i="18"/>
  <c r="Q156" i="18"/>
  <c r="P156" i="18"/>
  <c r="O156" i="18"/>
  <c r="O154" i="18" s="1"/>
  <c r="N156" i="18"/>
  <c r="M156" i="18"/>
  <c r="M154" i="18" s="1"/>
  <c r="L156" i="18"/>
  <c r="K156" i="18"/>
  <c r="K154" i="18"/>
  <c r="J156" i="18"/>
  <c r="BJ137" i="18"/>
  <c r="BI137" i="18"/>
  <c r="BF137" i="18"/>
  <c r="BE137" i="18"/>
  <c r="BD137" i="18"/>
  <c r="BD59" i="18" s="1"/>
  <c r="BC137" i="18"/>
  <c r="BB137" i="18"/>
  <c r="BA137" i="18"/>
  <c r="AZ137" i="18"/>
  <c r="AZ59" i="18" s="1"/>
  <c r="AY137" i="18"/>
  <c r="AX137" i="18"/>
  <c r="AW137" i="18"/>
  <c r="AV137" i="18"/>
  <c r="AV59" i="18" s="1"/>
  <c r="AU137" i="18"/>
  <c r="AT137" i="18"/>
  <c r="AS137" i="18"/>
  <c r="AR137" i="18"/>
  <c r="AR59" i="18" s="1"/>
  <c r="AQ137" i="18"/>
  <c r="AP137" i="18"/>
  <c r="AO137" i="18"/>
  <c r="AN137" i="18"/>
  <c r="AM137" i="18"/>
  <c r="AL137" i="18"/>
  <c r="AF137" i="18"/>
  <c r="AE137" i="18"/>
  <c r="AD137" i="18"/>
  <c r="AC137" i="18"/>
  <c r="AB137" i="18"/>
  <c r="T137" i="18"/>
  <c r="S137" i="18"/>
  <c r="R137" i="18"/>
  <c r="Q137" i="18"/>
  <c r="P137" i="18"/>
  <c r="O137" i="18"/>
  <c r="N137" i="18"/>
  <c r="M137" i="18"/>
  <c r="L137" i="18"/>
  <c r="K137" i="18"/>
  <c r="J137" i="18"/>
  <c r="BJ117" i="18"/>
  <c r="BI117" i="18"/>
  <c r="BI59" i="18" s="1"/>
  <c r="BI253" i="18" s="1"/>
  <c r="BF117" i="18"/>
  <c r="BE117" i="18"/>
  <c r="BD117" i="18"/>
  <c r="BC117" i="18"/>
  <c r="BB117" i="18"/>
  <c r="BA117" i="18"/>
  <c r="AZ117" i="18"/>
  <c r="AY117" i="18"/>
  <c r="AX117" i="18"/>
  <c r="AW117" i="18"/>
  <c r="AV117" i="18"/>
  <c r="AU117" i="18"/>
  <c r="AT117" i="18"/>
  <c r="AS117" i="18"/>
  <c r="AR117" i="18"/>
  <c r="AQ117" i="18"/>
  <c r="AP117" i="18"/>
  <c r="AO117" i="18"/>
  <c r="AN117" i="18"/>
  <c r="AM117" i="18"/>
  <c r="AL117" i="18"/>
  <c r="AF117" i="18"/>
  <c r="AE117" i="18"/>
  <c r="AD117" i="18"/>
  <c r="AC117" i="18"/>
  <c r="AB117" i="18"/>
  <c r="T117" i="18"/>
  <c r="S117" i="18"/>
  <c r="R117" i="18"/>
  <c r="Q117" i="18"/>
  <c r="P117" i="18"/>
  <c r="O117" i="18"/>
  <c r="N117" i="18"/>
  <c r="M117" i="18"/>
  <c r="L117" i="18"/>
  <c r="K117" i="18"/>
  <c r="J117" i="18"/>
  <c r="BJ112" i="18"/>
  <c r="BI112" i="18"/>
  <c r="BF112" i="18"/>
  <c r="BE112" i="18"/>
  <c r="BD112" i="18"/>
  <c r="BC112" i="18"/>
  <c r="BB112" i="18"/>
  <c r="BA112" i="18"/>
  <c r="AZ112" i="18"/>
  <c r="AY112" i="18"/>
  <c r="AX112" i="18"/>
  <c r="AW112" i="18"/>
  <c r="AV112" i="18"/>
  <c r="AU112" i="18"/>
  <c r="AT112" i="18"/>
  <c r="AS112" i="18"/>
  <c r="AR112" i="18"/>
  <c r="AQ112" i="18"/>
  <c r="AP112" i="18"/>
  <c r="AO112" i="18"/>
  <c r="AN112" i="18"/>
  <c r="AM112" i="18"/>
  <c r="AL112" i="18"/>
  <c r="AF112" i="18"/>
  <c r="AE112" i="18"/>
  <c r="AD112" i="18"/>
  <c r="AC112" i="18"/>
  <c r="AB112" i="18"/>
  <c r="T112" i="18"/>
  <c r="S112" i="18"/>
  <c r="R112" i="18"/>
  <c r="Q112" i="18"/>
  <c r="P112" i="18"/>
  <c r="O112" i="18"/>
  <c r="N112" i="18"/>
  <c r="M112" i="18"/>
  <c r="L112" i="18"/>
  <c r="K112" i="18"/>
  <c r="J112" i="18"/>
  <c r="BJ98" i="18"/>
  <c r="BI98" i="18"/>
  <c r="BF98" i="18"/>
  <c r="BE98" i="18"/>
  <c r="BD98" i="18"/>
  <c r="BC98" i="18"/>
  <c r="BB98" i="18"/>
  <c r="BA98" i="18"/>
  <c r="AZ98" i="18"/>
  <c r="AY98" i="18"/>
  <c r="AX98" i="18"/>
  <c r="AW98" i="18"/>
  <c r="AV98" i="18"/>
  <c r="AU98" i="18"/>
  <c r="AT98" i="18"/>
  <c r="AS98" i="18"/>
  <c r="AR98" i="18"/>
  <c r="AQ98" i="18"/>
  <c r="AP98" i="18"/>
  <c r="AO98" i="18"/>
  <c r="AN98" i="18"/>
  <c r="AM98" i="18"/>
  <c r="AL98" i="18"/>
  <c r="AF98" i="18"/>
  <c r="AE98" i="18"/>
  <c r="AD98" i="18"/>
  <c r="AC98" i="18"/>
  <c r="AB98" i="18"/>
  <c r="T98" i="18"/>
  <c r="S98" i="18"/>
  <c r="R98" i="18"/>
  <c r="Q98" i="18"/>
  <c r="P98" i="18"/>
  <c r="O98" i="18"/>
  <c r="N98" i="18"/>
  <c r="M98" i="18"/>
  <c r="L98" i="18"/>
  <c r="K98" i="18"/>
  <c r="J98" i="18"/>
  <c r="BJ87" i="18"/>
  <c r="BI87" i="18"/>
  <c r="BF87" i="18"/>
  <c r="BE87" i="18"/>
  <c r="BD87" i="18"/>
  <c r="BC87" i="18"/>
  <c r="BB87" i="18"/>
  <c r="BA87" i="18"/>
  <c r="AZ87" i="18"/>
  <c r="AY87" i="18"/>
  <c r="AX87" i="18"/>
  <c r="AW87" i="18"/>
  <c r="AV87" i="18"/>
  <c r="AU87" i="18"/>
  <c r="AT87" i="18"/>
  <c r="AS87" i="18"/>
  <c r="AR87" i="18"/>
  <c r="AQ87" i="18"/>
  <c r="AP87" i="18"/>
  <c r="AO87" i="18"/>
  <c r="AN87" i="18"/>
  <c r="AM87" i="18"/>
  <c r="AL87" i="18"/>
  <c r="AF87" i="18"/>
  <c r="AE87" i="18"/>
  <c r="AD87" i="18"/>
  <c r="AC87" i="18"/>
  <c r="AB87" i="18"/>
  <c r="T87" i="18"/>
  <c r="S87" i="18"/>
  <c r="R87" i="18"/>
  <c r="Q87" i="18"/>
  <c r="P87" i="18"/>
  <c r="O87" i="18"/>
  <c r="N87" i="18"/>
  <c r="M87" i="18"/>
  <c r="L87" i="18"/>
  <c r="K87" i="18"/>
  <c r="J87" i="18"/>
  <c r="I87" i="18"/>
  <c r="BJ72" i="18"/>
  <c r="BI72" i="18"/>
  <c r="BF72" i="18"/>
  <c r="BE72" i="18"/>
  <c r="BD72" i="18"/>
  <c r="BC72" i="18"/>
  <c r="BB72" i="18"/>
  <c r="BA72" i="18"/>
  <c r="AZ72" i="18"/>
  <c r="AY72" i="18"/>
  <c r="AX72" i="18"/>
  <c r="AW72" i="18"/>
  <c r="AV72" i="18"/>
  <c r="AU72" i="18"/>
  <c r="AT72" i="18"/>
  <c r="AT59" i="18" s="1"/>
  <c r="AS72" i="18"/>
  <c r="AR72" i="18"/>
  <c r="AQ72" i="18"/>
  <c r="AP72" i="18"/>
  <c r="AO72" i="18"/>
  <c r="AN72" i="18"/>
  <c r="AM72" i="18"/>
  <c r="AL72" i="18"/>
  <c r="AF72" i="18"/>
  <c r="AE72" i="18"/>
  <c r="AD72" i="18"/>
  <c r="AC72" i="18"/>
  <c r="AB72" i="18"/>
  <c r="T72" i="18"/>
  <c r="S72" i="18"/>
  <c r="R72" i="18"/>
  <c r="Q72" i="18"/>
  <c r="P72" i="18"/>
  <c r="O72" i="18"/>
  <c r="N72" i="18"/>
  <c r="M72" i="18"/>
  <c r="L72" i="18"/>
  <c r="K72" i="18"/>
  <c r="J72" i="18"/>
  <c r="J59" i="18" s="1"/>
  <c r="BJ61" i="18"/>
  <c r="BI61" i="18"/>
  <c r="BF61" i="18"/>
  <c r="BE61" i="18"/>
  <c r="BD61" i="18"/>
  <c r="BC61" i="18"/>
  <c r="BB61" i="18"/>
  <c r="BA61" i="18"/>
  <c r="BA59" i="18" s="1"/>
  <c r="AZ61" i="18"/>
  <c r="AY61" i="18"/>
  <c r="AX61" i="18"/>
  <c r="AW61" i="18"/>
  <c r="AV61" i="18"/>
  <c r="AU61" i="18"/>
  <c r="AT61" i="18"/>
  <c r="AS61" i="18"/>
  <c r="AR61" i="18"/>
  <c r="AQ61" i="18"/>
  <c r="AP61" i="18"/>
  <c r="AO61" i="18"/>
  <c r="AN61" i="18"/>
  <c r="AM61" i="18"/>
  <c r="AL61" i="18"/>
  <c r="AF61" i="18"/>
  <c r="AE61" i="18"/>
  <c r="AD61" i="18"/>
  <c r="AC61" i="18"/>
  <c r="AB61" i="18"/>
  <c r="T61" i="18"/>
  <c r="S61" i="18"/>
  <c r="R61" i="18"/>
  <c r="Q61" i="18"/>
  <c r="P61" i="18"/>
  <c r="O61" i="18"/>
  <c r="N61" i="18"/>
  <c r="M61" i="18"/>
  <c r="L61" i="18"/>
  <c r="K61" i="18"/>
  <c r="J61" i="18"/>
  <c r="BJ49" i="18"/>
  <c r="BJ3" i="18" s="1"/>
  <c r="BI49" i="18"/>
  <c r="BF49" i="18"/>
  <c r="BE49" i="18"/>
  <c r="BD49" i="18"/>
  <c r="BD3" i="18" s="1"/>
  <c r="BC49" i="18"/>
  <c r="BB49" i="18"/>
  <c r="BA49" i="18"/>
  <c r="AZ49" i="18"/>
  <c r="AY49" i="18"/>
  <c r="AX49" i="18"/>
  <c r="AW49" i="18"/>
  <c r="AV49" i="18"/>
  <c r="AU49" i="18"/>
  <c r="AT49" i="18"/>
  <c r="AS49" i="18"/>
  <c r="AR49" i="18"/>
  <c r="AQ49" i="18"/>
  <c r="AP49" i="18"/>
  <c r="AO49" i="18"/>
  <c r="AO3" i="18" s="1"/>
  <c r="AN49" i="18"/>
  <c r="AM49" i="18"/>
  <c r="AL49" i="18"/>
  <c r="AF49" i="18"/>
  <c r="AE49" i="18"/>
  <c r="AE3" i="18" s="1"/>
  <c r="AD49" i="18"/>
  <c r="AC49" i="18"/>
  <c r="AB49" i="18"/>
  <c r="T49" i="18"/>
  <c r="S49" i="18"/>
  <c r="R49" i="18"/>
  <c r="Q49" i="18"/>
  <c r="Q3" i="18" s="1"/>
  <c r="P49" i="18"/>
  <c r="O49" i="18"/>
  <c r="N49" i="18"/>
  <c r="M49" i="18"/>
  <c r="L49" i="18"/>
  <c r="K49" i="18"/>
  <c r="J49" i="18"/>
  <c r="BJ15" i="18"/>
  <c r="BI15" i="18"/>
  <c r="BI3" i="18" s="1"/>
  <c r="BF15" i="18"/>
  <c r="BE15" i="18"/>
  <c r="BD15" i="18"/>
  <c r="BC15" i="18"/>
  <c r="BB15" i="18"/>
  <c r="BA15" i="18"/>
  <c r="AZ15" i="18"/>
  <c r="AY15" i="18"/>
  <c r="AY3" i="18" s="1"/>
  <c r="AX15" i="18"/>
  <c r="AW15" i="18"/>
  <c r="AV15" i="18"/>
  <c r="AU15" i="18"/>
  <c r="AT15" i="18"/>
  <c r="AS15" i="18"/>
  <c r="AR15" i="18"/>
  <c r="AQ15" i="18"/>
  <c r="AP15" i="18"/>
  <c r="AO15" i="18"/>
  <c r="AN15" i="18"/>
  <c r="AM15" i="18"/>
  <c r="AM3" i="18" s="1"/>
  <c r="AL15" i="18"/>
  <c r="AF15" i="18"/>
  <c r="AE15" i="18"/>
  <c r="AD15" i="18"/>
  <c r="AD3" i="18" s="1"/>
  <c r="AC15" i="18"/>
  <c r="AB15" i="18"/>
  <c r="AB3" i="18" s="1"/>
  <c r="T15" i="18"/>
  <c r="S15" i="18"/>
  <c r="R15" i="18"/>
  <c r="Q15" i="18"/>
  <c r="P15" i="18"/>
  <c r="O15" i="18"/>
  <c r="N15" i="18"/>
  <c r="M15" i="18"/>
  <c r="L15" i="18"/>
  <c r="K15" i="18"/>
  <c r="J15" i="18"/>
  <c r="BJ5" i="18"/>
  <c r="BI5" i="18"/>
  <c r="BF5" i="18"/>
  <c r="BF3" i="18" s="1"/>
  <c r="BE5" i="18"/>
  <c r="BD5" i="18"/>
  <c r="BC5" i="18"/>
  <c r="BB5" i="18"/>
  <c r="BB3" i="18" s="1"/>
  <c r="BA5" i="18"/>
  <c r="AZ5" i="18"/>
  <c r="AY5" i="18"/>
  <c r="AX5" i="18"/>
  <c r="AX3" i="18" s="1"/>
  <c r="AW5" i="18"/>
  <c r="AV5" i="18"/>
  <c r="AU5" i="18"/>
  <c r="AT5" i="18"/>
  <c r="AT3" i="18" s="1"/>
  <c r="AS5" i="18"/>
  <c r="AR5" i="18"/>
  <c r="AR3" i="18" s="1"/>
  <c r="AR253" i="18" s="1"/>
  <c r="AQ5" i="18"/>
  <c r="AP5" i="18"/>
  <c r="AO5" i="18"/>
  <c r="AN5" i="18"/>
  <c r="AM5" i="18"/>
  <c r="AL5" i="18"/>
  <c r="AL3" i="18" s="1"/>
  <c r="AF5" i="18"/>
  <c r="AE5" i="18"/>
  <c r="AD5" i="18"/>
  <c r="AC5" i="18"/>
  <c r="AC3" i="18" s="1"/>
  <c r="AB5" i="18"/>
  <c r="T5" i="18"/>
  <c r="S5" i="18"/>
  <c r="R5" i="18"/>
  <c r="R3" i="18" s="1"/>
  <c r="Q5" i="18"/>
  <c r="P5" i="18"/>
  <c r="P3" i="18" s="1"/>
  <c r="O5" i="18"/>
  <c r="N5" i="18"/>
  <c r="M5" i="18"/>
  <c r="L5" i="18"/>
  <c r="L3" i="18" s="1"/>
  <c r="K5" i="18"/>
  <c r="J5" i="18"/>
  <c r="J3" i="18" s="1"/>
  <c r="AU154" i="18"/>
  <c r="AY154" i="18"/>
  <c r="BA3" i="18"/>
  <c r="BB218" i="18"/>
  <c r="AF3" i="18"/>
  <c r="AS3" i="18"/>
  <c r="BC218" i="18"/>
  <c r="AN3" i="18"/>
  <c r="N3" i="18"/>
  <c r="AP3" i="18"/>
  <c r="AL184" i="18"/>
  <c r="AT184" i="18"/>
  <c r="BE218" i="18"/>
  <c r="M3" i="18"/>
  <c r="AW3" i="18"/>
  <c r="BE3" i="18"/>
  <c r="AW154" i="18"/>
  <c r="BA154" i="18"/>
  <c r="Q154" i="18"/>
  <c r="AW218" i="18"/>
  <c r="AE218" i="18"/>
  <c r="L218" i="18"/>
  <c r="AP184" i="18"/>
  <c r="AX184" i="18"/>
  <c r="BI154" i="18"/>
  <c r="L154" i="18"/>
  <c r="P154" i="18"/>
  <c r="T154" i="18"/>
  <c r="R184" i="18"/>
  <c r="AV218" i="18"/>
  <c r="AZ218" i="18"/>
  <c r="BI218" i="18"/>
  <c r="AB154" i="18"/>
  <c r="AF154" i="18"/>
  <c r="O184" i="18"/>
  <c r="AC218" i="18"/>
  <c r="I175" i="18"/>
  <c r="I154" i="18" s="1"/>
  <c r="I156" i="18"/>
  <c r="I137" i="18"/>
  <c r="I117" i="18"/>
  <c r="I112" i="18"/>
  <c r="I98" i="18"/>
  <c r="I72" i="18"/>
  <c r="I61" i="18"/>
  <c r="I59" i="18" s="1"/>
  <c r="I49" i="18"/>
  <c r="I15" i="18"/>
  <c r="AA236" i="18"/>
  <c r="AA235" i="18"/>
  <c r="Z236" i="18"/>
  <c r="Z235" i="18" s="1"/>
  <c r="Y236" i="18"/>
  <c r="Y235" i="18"/>
  <c r="X236" i="18"/>
  <c r="X235" i="18" s="1"/>
  <c r="W236" i="18"/>
  <c r="W235" i="18"/>
  <c r="V236" i="18"/>
  <c r="U236" i="18"/>
  <c r="U235" i="18"/>
  <c r="AA234" i="18"/>
  <c r="AA233" i="18"/>
  <c r="Z234" i="18"/>
  <c r="Z233" i="18"/>
  <c r="Y234" i="18"/>
  <c r="Y233" i="18"/>
  <c r="X234" i="18"/>
  <c r="X233" i="18"/>
  <c r="W234" i="18"/>
  <c r="W233" i="18"/>
  <c r="V234" i="18"/>
  <c r="V233" i="18"/>
  <c r="U234" i="18"/>
  <c r="AA231" i="18"/>
  <c r="Z231" i="18"/>
  <c r="Y231" i="18"/>
  <c r="X231" i="18"/>
  <c r="W231" i="18"/>
  <c r="AG231" i="18" s="1"/>
  <c r="V231" i="18"/>
  <c r="U231" i="18"/>
  <c r="AA230" i="18"/>
  <c r="Z230" i="18"/>
  <c r="Y230" i="18"/>
  <c r="X230" i="18"/>
  <c r="W230" i="18"/>
  <c r="V230" i="18"/>
  <c r="U230" i="18"/>
  <c r="AA229" i="18"/>
  <c r="Z229" i="18"/>
  <c r="Y229" i="18"/>
  <c r="Y228" i="18" s="1"/>
  <c r="X229" i="18"/>
  <c r="W229" i="18"/>
  <c r="V229" i="18"/>
  <c r="U229" i="18"/>
  <c r="U228" i="18" s="1"/>
  <c r="AA226" i="18"/>
  <c r="AA225" i="18"/>
  <c r="Z226" i="18"/>
  <c r="Z225" i="18"/>
  <c r="Y226" i="18"/>
  <c r="Y225" i="18"/>
  <c r="X226" i="18"/>
  <c r="X225" i="18"/>
  <c r="W226" i="18"/>
  <c r="W225" i="18"/>
  <c r="V226" i="18"/>
  <c r="AG226" i="18" s="1"/>
  <c r="V225" i="18"/>
  <c r="U226" i="18"/>
  <c r="AA224" i="18"/>
  <c r="Z224" i="18"/>
  <c r="Y224" i="18"/>
  <c r="X224" i="18"/>
  <c r="W224" i="18"/>
  <c r="V224" i="18"/>
  <c r="U224" i="18"/>
  <c r="AA223" i="18"/>
  <c r="Z223" i="18"/>
  <c r="Y223" i="18"/>
  <c r="X223" i="18"/>
  <c r="W223" i="18"/>
  <c r="V223" i="18"/>
  <c r="U223" i="18"/>
  <c r="AA222" i="18"/>
  <c r="Z222" i="18"/>
  <c r="Y222" i="18"/>
  <c r="X222" i="18"/>
  <c r="W222" i="18"/>
  <c r="AG222" i="18" s="1"/>
  <c r="AK222" i="18" s="1"/>
  <c r="BH222" i="18" s="1"/>
  <c r="V222" i="18"/>
  <c r="U222" i="18"/>
  <c r="AA221" i="18"/>
  <c r="Z221" i="18"/>
  <c r="Z220" i="18" s="1"/>
  <c r="Y221" i="18"/>
  <c r="X221" i="18"/>
  <c r="W221" i="18"/>
  <c r="V221" i="18"/>
  <c r="V220" i="18" s="1"/>
  <c r="U221" i="18"/>
  <c r="AA213" i="18"/>
  <c r="Z213" i="18"/>
  <c r="Y213" i="18"/>
  <c r="X213" i="18"/>
  <c r="W213" i="18"/>
  <c r="V213" i="18"/>
  <c r="U213" i="18"/>
  <c r="U210" i="18" s="1"/>
  <c r="AA212" i="18"/>
  <c r="Z212" i="18"/>
  <c r="Y212" i="18"/>
  <c r="X212" i="18"/>
  <c r="W212" i="18"/>
  <c r="V212" i="18"/>
  <c r="U212" i="18"/>
  <c r="AA211" i="18"/>
  <c r="AA210" i="18" s="1"/>
  <c r="Z211" i="18"/>
  <c r="Y211" i="18"/>
  <c r="X211" i="18"/>
  <c r="W211" i="18"/>
  <c r="V211" i="18"/>
  <c r="U211" i="18"/>
  <c r="AA209" i="18"/>
  <c r="Z209" i="18"/>
  <c r="Z206" i="18" s="1"/>
  <c r="Y209" i="18"/>
  <c r="X209" i="18"/>
  <c r="W209" i="18"/>
  <c r="V209" i="18"/>
  <c r="U209" i="18"/>
  <c r="AA208" i="18"/>
  <c r="Z208" i="18"/>
  <c r="Y208" i="18"/>
  <c r="Y206" i="18" s="1"/>
  <c r="X208" i="18"/>
  <c r="W208" i="18"/>
  <c r="V208" i="18"/>
  <c r="U208" i="18"/>
  <c r="U206" i="18" s="1"/>
  <c r="AA207" i="18"/>
  <c r="Z207" i="18"/>
  <c r="Y207" i="18"/>
  <c r="X207" i="18"/>
  <c r="X206" i="18" s="1"/>
  <c r="W207" i="18"/>
  <c r="V207" i="18"/>
  <c r="U207" i="18"/>
  <c r="AA204" i="18"/>
  <c r="AA202" i="18" s="1"/>
  <c r="Z204" i="18"/>
  <c r="Y204" i="18"/>
  <c r="X204" i="18"/>
  <c r="X202" i="18" s="1"/>
  <c r="W204" i="18"/>
  <c r="AG204" i="18" s="1"/>
  <c r="V204" i="18"/>
  <c r="U204" i="18"/>
  <c r="AA203" i="18"/>
  <c r="Z203" i="18"/>
  <c r="Z202" i="18" s="1"/>
  <c r="Y203" i="18"/>
  <c r="X203" i="18"/>
  <c r="W203" i="18"/>
  <c r="V203" i="18"/>
  <c r="U203" i="18"/>
  <c r="AA201" i="18"/>
  <c r="Z201" i="18"/>
  <c r="Z199" i="18" s="1"/>
  <c r="Y201" i="18"/>
  <c r="Y199" i="18" s="1"/>
  <c r="X201" i="18"/>
  <c r="W201" i="18"/>
  <c r="V201" i="18"/>
  <c r="U201" i="18"/>
  <c r="AG201" i="18" s="1"/>
  <c r="AA200" i="18"/>
  <c r="Z200" i="18"/>
  <c r="Y200" i="18"/>
  <c r="X200" i="18"/>
  <c r="AG200" i="18" s="1"/>
  <c r="W200" i="18"/>
  <c r="V200" i="18"/>
  <c r="U200" i="18"/>
  <c r="AA196" i="18"/>
  <c r="Z196" i="18"/>
  <c r="Y196" i="18"/>
  <c r="X196" i="18"/>
  <c r="W196" i="18"/>
  <c r="AG196" i="18" s="1"/>
  <c r="AK196" i="18" s="1"/>
  <c r="BH196" i="18" s="1"/>
  <c r="V196" i="18"/>
  <c r="U196" i="18"/>
  <c r="AA195" i="18"/>
  <c r="Z195" i="18"/>
  <c r="Y195" i="18"/>
  <c r="X195" i="18"/>
  <c r="W195" i="18"/>
  <c r="V195" i="18"/>
  <c r="AG195" i="18" s="1"/>
  <c r="AK195" i="18" s="1"/>
  <c r="BH195" i="18" s="1"/>
  <c r="U195" i="18"/>
  <c r="AA194" i="18"/>
  <c r="Z194" i="18"/>
  <c r="Y194" i="18"/>
  <c r="Y190" i="18" s="1"/>
  <c r="X194" i="18"/>
  <c r="W194" i="18"/>
  <c r="V194" i="18"/>
  <c r="U194" i="18"/>
  <c r="AG194" i="18" s="1"/>
  <c r="AK194" i="18" s="1"/>
  <c r="BH194" i="18" s="1"/>
  <c r="AA193" i="18"/>
  <c r="Z193" i="18"/>
  <c r="Y193" i="18"/>
  <c r="X193" i="18"/>
  <c r="AG193" i="18" s="1"/>
  <c r="W193" i="18"/>
  <c r="V193" i="18"/>
  <c r="U193" i="18"/>
  <c r="AA192" i="18"/>
  <c r="AA190" i="18" s="1"/>
  <c r="Z192" i="18"/>
  <c r="Y192" i="18"/>
  <c r="X192" i="18"/>
  <c r="W192" i="18"/>
  <c r="AG192" i="18" s="1"/>
  <c r="V192" i="18"/>
  <c r="U192" i="18"/>
  <c r="AA191" i="18"/>
  <c r="Z191" i="18"/>
  <c r="Z190" i="18" s="1"/>
  <c r="Y191" i="18"/>
  <c r="X191" i="18"/>
  <c r="W191" i="18"/>
  <c r="V191" i="18"/>
  <c r="U191" i="18"/>
  <c r="AA188" i="18"/>
  <c r="Z188" i="18"/>
  <c r="Z186" i="18" s="1"/>
  <c r="Y188" i="18"/>
  <c r="Y186" i="18" s="1"/>
  <c r="X188" i="18"/>
  <c r="W188" i="18"/>
  <c r="V188" i="18"/>
  <c r="U188" i="18"/>
  <c r="AA187" i="18"/>
  <c r="Z187" i="18"/>
  <c r="Y187" i="18"/>
  <c r="X187" i="18"/>
  <c r="X186" i="18" s="1"/>
  <c r="W187" i="18"/>
  <c r="V187" i="18"/>
  <c r="U187" i="18"/>
  <c r="AA177" i="18"/>
  <c r="Z177" i="18"/>
  <c r="Y177" i="18"/>
  <c r="X177" i="18"/>
  <c r="X175" i="18" s="1"/>
  <c r="W177" i="18"/>
  <c r="V177" i="18"/>
  <c r="U177" i="18"/>
  <c r="AA176" i="18"/>
  <c r="Z176" i="18"/>
  <c r="Y176" i="18"/>
  <c r="X176" i="18"/>
  <c r="W176" i="18"/>
  <c r="V176" i="18"/>
  <c r="U176" i="18"/>
  <c r="AA173" i="18"/>
  <c r="Z173" i="18"/>
  <c r="Y173" i="18"/>
  <c r="X173" i="18"/>
  <c r="W173" i="18"/>
  <c r="V173" i="18"/>
  <c r="U173" i="18"/>
  <c r="AG173" i="18" s="1"/>
  <c r="AK173" i="18" s="1"/>
  <c r="BH173" i="18" s="1"/>
  <c r="AA172" i="18"/>
  <c r="Z172" i="18"/>
  <c r="Y172" i="18"/>
  <c r="X172" i="18"/>
  <c r="AG172" i="18" s="1"/>
  <c r="W172" i="18"/>
  <c r="V172" i="18"/>
  <c r="U172" i="18"/>
  <c r="AA171" i="18"/>
  <c r="Z171" i="18"/>
  <c r="Y171" i="18"/>
  <c r="X171" i="18"/>
  <c r="W171" i="18"/>
  <c r="AG171" i="18" s="1"/>
  <c r="AK171" i="18" s="1"/>
  <c r="BH171" i="18" s="1"/>
  <c r="V171" i="18"/>
  <c r="U171" i="18"/>
  <c r="AA170" i="18"/>
  <c r="Z170" i="18"/>
  <c r="Y170" i="18"/>
  <c r="X170" i="18"/>
  <c r="W170" i="18"/>
  <c r="V170" i="18"/>
  <c r="AG170" i="18" s="1"/>
  <c r="AK170" i="18" s="1"/>
  <c r="BH170" i="18" s="1"/>
  <c r="U170" i="18"/>
  <c r="AA165" i="18"/>
  <c r="Z165" i="18"/>
  <c r="Y165" i="18"/>
  <c r="X165" i="18"/>
  <c r="W165" i="18"/>
  <c r="V165" i="18"/>
  <c r="U165" i="18"/>
  <c r="AG165" i="18" s="1"/>
  <c r="AA164" i="18"/>
  <c r="Z164" i="18"/>
  <c r="Y164" i="18"/>
  <c r="X164" i="18"/>
  <c r="W164" i="18"/>
  <c r="V164" i="18"/>
  <c r="U164" i="18"/>
  <c r="AA162" i="18"/>
  <c r="Z162" i="18"/>
  <c r="Y162" i="18"/>
  <c r="X162" i="18"/>
  <c r="W162" i="18"/>
  <c r="AG162" i="18" s="1"/>
  <c r="V162" i="18"/>
  <c r="U162" i="18"/>
  <c r="AA161" i="18"/>
  <c r="Z161" i="18"/>
  <c r="Y161" i="18"/>
  <c r="X161" i="18"/>
  <c r="W161" i="18"/>
  <c r="V161" i="18"/>
  <c r="AG161" i="18" s="1"/>
  <c r="U161" i="18"/>
  <c r="AA160" i="18"/>
  <c r="Z160" i="18"/>
  <c r="Y160" i="18"/>
  <c r="Y156" i="18" s="1"/>
  <c r="Y154" i="18" s="1"/>
  <c r="X160" i="18"/>
  <c r="W160" i="18"/>
  <c r="V160" i="18"/>
  <c r="U160" i="18"/>
  <c r="AG160" i="18" s="1"/>
  <c r="AK160" i="18" s="1"/>
  <c r="BH160" i="18" s="1"/>
  <c r="AA159" i="18"/>
  <c r="Z159" i="18"/>
  <c r="Y159" i="18"/>
  <c r="X159" i="18"/>
  <c r="W159" i="18"/>
  <c r="V159" i="18"/>
  <c r="U159" i="18"/>
  <c r="AA158" i="18"/>
  <c r="Z158" i="18"/>
  <c r="Y158" i="18"/>
  <c r="X158" i="18"/>
  <c r="W158" i="18"/>
  <c r="AG158" i="18" s="1"/>
  <c r="AK158" i="18" s="1"/>
  <c r="BH158" i="18" s="1"/>
  <c r="V158" i="18"/>
  <c r="U158" i="18"/>
  <c r="AA157" i="18"/>
  <c r="Z157" i="18"/>
  <c r="Z156" i="18" s="1"/>
  <c r="Y157" i="18"/>
  <c r="X157" i="18"/>
  <c r="W157" i="18"/>
  <c r="V157" i="18"/>
  <c r="U157" i="18"/>
  <c r="AA147" i="18"/>
  <c r="Z147" i="18"/>
  <c r="Y147" i="18"/>
  <c r="X147" i="18"/>
  <c r="W147" i="18"/>
  <c r="V147" i="18"/>
  <c r="U147" i="18"/>
  <c r="AG147" i="18" s="1"/>
  <c r="AK147" i="18" s="1"/>
  <c r="BH147" i="18" s="1"/>
  <c r="AA146" i="18"/>
  <c r="Z146" i="18"/>
  <c r="Y146" i="18"/>
  <c r="X146" i="18"/>
  <c r="AG146" i="18" s="1"/>
  <c r="AK146" i="18" s="1"/>
  <c r="BH146" i="18" s="1"/>
  <c r="W146" i="18"/>
  <c r="V146" i="18"/>
  <c r="U146" i="18"/>
  <c r="AA145" i="18"/>
  <c r="Z145" i="18"/>
  <c r="Y145" i="18"/>
  <c r="X145" i="18"/>
  <c r="W145" i="18"/>
  <c r="AG145" i="18" s="1"/>
  <c r="V145" i="18"/>
  <c r="U145" i="18"/>
  <c r="AA144" i="18"/>
  <c r="Z144" i="18"/>
  <c r="Y144" i="18"/>
  <c r="X144" i="18"/>
  <c r="W144" i="18"/>
  <c r="V144" i="18"/>
  <c r="AG144" i="18" s="1"/>
  <c r="AK144" i="18" s="1"/>
  <c r="BH144" i="18" s="1"/>
  <c r="U144" i="18"/>
  <c r="AA143" i="18"/>
  <c r="Z143" i="18"/>
  <c r="Y143" i="18"/>
  <c r="X143" i="18"/>
  <c r="W143" i="18"/>
  <c r="V143" i="18"/>
  <c r="U143" i="18"/>
  <c r="AG143" i="18" s="1"/>
  <c r="AK143" i="18" s="1"/>
  <c r="BH143" i="18" s="1"/>
  <c r="AA141" i="18"/>
  <c r="Z141" i="18"/>
  <c r="Y141" i="18"/>
  <c r="X141" i="18"/>
  <c r="X137" i="18" s="1"/>
  <c r="W141" i="18"/>
  <c r="V141" i="18"/>
  <c r="U141" i="18"/>
  <c r="AA140" i="18"/>
  <c r="Z140" i="18"/>
  <c r="Y140" i="18"/>
  <c r="X140" i="18"/>
  <c r="W140" i="18"/>
  <c r="AG140" i="18" s="1"/>
  <c r="V140" i="18"/>
  <c r="U140" i="18"/>
  <c r="AA139" i="18"/>
  <c r="Z139" i="18"/>
  <c r="Z137" i="18" s="1"/>
  <c r="Y139" i="18"/>
  <c r="X139" i="18"/>
  <c r="W139" i="18"/>
  <c r="V139" i="18"/>
  <c r="U139" i="18"/>
  <c r="AA138" i="18"/>
  <c r="Z138" i="18"/>
  <c r="Y138" i="18"/>
  <c r="Y137" i="18" s="1"/>
  <c r="X138" i="18"/>
  <c r="W138" i="18"/>
  <c r="V138" i="18"/>
  <c r="U138" i="18"/>
  <c r="AG138" i="18" s="1"/>
  <c r="AA134" i="18"/>
  <c r="Z134" i="18"/>
  <c r="Y134" i="18"/>
  <c r="X134" i="18"/>
  <c r="AG134" i="18" s="1"/>
  <c r="AK134" i="18" s="1"/>
  <c r="BH134" i="18" s="1"/>
  <c r="W134" i="18"/>
  <c r="V134" i="18"/>
  <c r="U134" i="18"/>
  <c r="AA129" i="18"/>
  <c r="Z129" i="18"/>
  <c r="Y129" i="18"/>
  <c r="X129" i="18"/>
  <c r="W129" i="18"/>
  <c r="V129" i="18"/>
  <c r="U129" i="18"/>
  <c r="AA128" i="18"/>
  <c r="Z128" i="18"/>
  <c r="Y128" i="18"/>
  <c r="X128" i="18"/>
  <c r="W128" i="18"/>
  <c r="V128" i="18"/>
  <c r="AG128" i="18" s="1"/>
  <c r="AK128" i="18" s="1"/>
  <c r="BH128" i="18" s="1"/>
  <c r="U128" i="18"/>
  <c r="AA127" i="18"/>
  <c r="Z127" i="18"/>
  <c r="Y127" i="18"/>
  <c r="X127" i="18"/>
  <c r="W127" i="18"/>
  <c r="V127" i="18"/>
  <c r="U127" i="18"/>
  <c r="AG127" i="18" s="1"/>
  <c r="AK127" i="18" s="1"/>
  <c r="BH127" i="18" s="1"/>
  <c r="AA126" i="18"/>
  <c r="Z126" i="18"/>
  <c r="Y126" i="18"/>
  <c r="X126" i="18"/>
  <c r="AG126" i="18" s="1"/>
  <c r="AK126" i="18" s="1"/>
  <c r="BH126" i="18" s="1"/>
  <c r="W126" i="18"/>
  <c r="V126" i="18"/>
  <c r="U126" i="18"/>
  <c r="AA125" i="18"/>
  <c r="Z125" i="18"/>
  <c r="Y125" i="18"/>
  <c r="X125" i="18"/>
  <c r="W125" i="18"/>
  <c r="AG125" i="18" s="1"/>
  <c r="V125" i="18"/>
  <c r="U125" i="18"/>
  <c r="AA124" i="18"/>
  <c r="Z124" i="18"/>
  <c r="Y124" i="18"/>
  <c r="X124" i="18"/>
  <c r="W124" i="18"/>
  <c r="V124" i="18"/>
  <c r="AG124" i="18" s="1"/>
  <c r="AK124" i="18" s="1"/>
  <c r="BH124" i="18" s="1"/>
  <c r="U124" i="18"/>
  <c r="AA123" i="18"/>
  <c r="Z123" i="18"/>
  <c r="Y123" i="18"/>
  <c r="X123" i="18"/>
  <c r="W123" i="18"/>
  <c r="V123" i="18"/>
  <c r="U123" i="18"/>
  <c r="AA122" i="18"/>
  <c r="Z122" i="18"/>
  <c r="Y122" i="18"/>
  <c r="X122" i="18"/>
  <c r="W122" i="18"/>
  <c r="V122" i="18"/>
  <c r="U122" i="18"/>
  <c r="AA121" i="18"/>
  <c r="Z121" i="18"/>
  <c r="Y121" i="18"/>
  <c r="X121" i="18"/>
  <c r="W121" i="18"/>
  <c r="V121" i="18"/>
  <c r="U121" i="18"/>
  <c r="AA120" i="18"/>
  <c r="Z120" i="18"/>
  <c r="Z117" i="18" s="1"/>
  <c r="Y120" i="18"/>
  <c r="X120" i="18"/>
  <c r="W120" i="18"/>
  <c r="V120" i="18"/>
  <c r="AG120" i="18" s="1"/>
  <c r="AK120" i="18" s="1"/>
  <c r="BH120" i="18" s="1"/>
  <c r="U120" i="18"/>
  <c r="AA119" i="18"/>
  <c r="Z119" i="18"/>
  <c r="Y119" i="18"/>
  <c r="Y117" i="18" s="1"/>
  <c r="X119" i="18"/>
  <c r="W119" i="18"/>
  <c r="V119" i="18"/>
  <c r="U119" i="18"/>
  <c r="AG119" i="18" s="1"/>
  <c r="AK119" i="18" s="1"/>
  <c r="BH119" i="18" s="1"/>
  <c r="AA118" i="18"/>
  <c r="Z118" i="18"/>
  <c r="Y118" i="18"/>
  <c r="X118" i="18"/>
  <c r="X117" i="18" s="1"/>
  <c r="W118" i="18"/>
  <c r="V118" i="18"/>
  <c r="U118" i="18"/>
  <c r="AA115" i="18"/>
  <c r="AA112" i="18" s="1"/>
  <c r="Z115" i="18"/>
  <c r="Y115" i="18"/>
  <c r="X115" i="18"/>
  <c r="W115" i="18"/>
  <c r="AG115" i="18" s="1"/>
  <c r="AK115" i="18" s="1"/>
  <c r="V115" i="18"/>
  <c r="U115" i="18"/>
  <c r="AA114" i="18"/>
  <c r="Z114" i="18"/>
  <c r="Y114" i="18"/>
  <c r="X114" i="18"/>
  <c r="W114" i="18"/>
  <c r="V114" i="18"/>
  <c r="AG114" i="18" s="1"/>
  <c r="AK114" i="18" s="1"/>
  <c r="BH114" i="18" s="1"/>
  <c r="U114" i="18"/>
  <c r="AA113" i="18"/>
  <c r="Z113" i="18"/>
  <c r="Y113" i="18"/>
  <c r="Y112" i="18" s="1"/>
  <c r="X113" i="18"/>
  <c r="W113" i="18"/>
  <c r="V113" i="18"/>
  <c r="U113" i="18"/>
  <c r="AA109" i="18"/>
  <c r="Z109" i="18"/>
  <c r="Y109" i="18"/>
  <c r="X109" i="18"/>
  <c r="W109" i="18"/>
  <c r="V109" i="18"/>
  <c r="U109" i="18"/>
  <c r="AA108" i="18"/>
  <c r="Z108" i="18"/>
  <c r="Y108" i="18"/>
  <c r="X108" i="18"/>
  <c r="W108" i="18"/>
  <c r="V108" i="18"/>
  <c r="U108" i="18"/>
  <c r="AA106" i="18"/>
  <c r="Z106" i="18"/>
  <c r="Y106" i="18"/>
  <c r="X106" i="18"/>
  <c r="W106" i="18"/>
  <c r="V106" i="18"/>
  <c r="AG106" i="18" s="1"/>
  <c r="U106" i="18"/>
  <c r="AA105" i="18"/>
  <c r="Z105" i="18"/>
  <c r="Y105" i="18"/>
  <c r="X105" i="18"/>
  <c r="W105" i="18"/>
  <c r="V105" i="18"/>
  <c r="U105" i="18"/>
  <c r="AA103" i="18"/>
  <c r="Z103" i="18"/>
  <c r="Y103" i="18"/>
  <c r="X103" i="18"/>
  <c r="AG103" i="18" s="1"/>
  <c r="AK103" i="18" s="1"/>
  <c r="BH103" i="18" s="1"/>
  <c r="W103" i="18"/>
  <c r="V103" i="18"/>
  <c r="U103" i="18"/>
  <c r="AA102" i="18"/>
  <c r="AA98" i="18" s="1"/>
  <c r="Z102" i="18"/>
  <c r="Y102" i="18"/>
  <c r="X102" i="18"/>
  <c r="W102" i="18"/>
  <c r="V102" i="18"/>
  <c r="U102" i="18"/>
  <c r="AA100" i="18"/>
  <c r="Z100" i="18"/>
  <c r="Z98" i="18" s="1"/>
  <c r="Y100" i="18"/>
  <c r="X100" i="18"/>
  <c r="W100" i="18"/>
  <c r="V100" i="18"/>
  <c r="U100" i="18"/>
  <c r="AA99" i="18"/>
  <c r="Z99" i="18"/>
  <c r="Y99" i="18"/>
  <c r="Y98" i="18" s="1"/>
  <c r="X99" i="18"/>
  <c r="W99" i="18"/>
  <c r="V99" i="18"/>
  <c r="U99" i="18"/>
  <c r="AA93" i="18"/>
  <c r="Z93" i="18"/>
  <c r="Y93" i="18"/>
  <c r="Y87" i="18" s="1"/>
  <c r="X93" i="18"/>
  <c r="X87" i="18" s="1"/>
  <c r="W93" i="18"/>
  <c r="V93" i="18"/>
  <c r="U93" i="18"/>
  <c r="AA89" i="18"/>
  <c r="Z89" i="18"/>
  <c r="Y89" i="18"/>
  <c r="X89" i="18"/>
  <c r="W89" i="18"/>
  <c r="V89" i="18"/>
  <c r="U89" i="18"/>
  <c r="AA88" i="18"/>
  <c r="Z88" i="18"/>
  <c r="Z87" i="18" s="1"/>
  <c r="Y88" i="18"/>
  <c r="X88" i="18"/>
  <c r="W88" i="18"/>
  <c r="V88" i="18"/>
  <c r="AG88" i="18" s="1"/>
  <c r="U88" i="18"/>
  <c r="AA76" i="18"/>
  <c r="Z76" i="18"/>
  <c r="Y76" i="18"/>
  <c r="Y72" i="18" s="1"/>
  <c r="X76" i="18"/>
  <c r="W76" i="18"/>
  <c r="V76" i="18"/>
  <c r="U76" i="18"/>
  <c r="AA75" i="18"/>
  <c r="Z75" i="18"/>
  <c r="Y75" i="18"/>
  <c r="X75" i="18"/>
  <c r="AG75" i="18" s="1"/>
  <c r="AK75" i="18" s="1"/>
  <c r="BH75" i="18" s="1"/>
  <c r="W75" i="18"/>
  <c r="V75" i="18"/>
  <c r="U75" i="18"/>
  <c r="AA74" i="18"/>
  <c r="Z74" i="18"/>
  <c r="Y74" i="18"/>
  <c r="X74" i="18"/>
  <c r="W74" i="18"/>
  <c r="V74" i="18"/>
  <c r="U74" i="18"/>
  <c r="AA73" i="18"/>
  <c r="Z73" i="18"/>
  <c r="Z72" i="18" s="1"/>
  <c r="Y73" i="18"/>
  <c r="X73" i="18"/>
  <c r="W73" i="18"/>
  <c r="V73" i="18"/>
  <c r="U73" i="18"/>
  <c r="AA71" i="18"/>
  <c r="Z71" i="18"/>
  <c r="Y71" i="18"/>
  <c r="X71" i="18"/>
  <c r="W71" i="18"/>
  <c r="V71" i="18"/>
  <c r="U71" i="18"/>
  <c r="AG71" i="18" s="1"/>
  <c r="AK71" i="18" s="1"/>
  <c r="BH71" i="18" s="1"/>
  <c r="AA70" i="18"/>
  <c r="Z70" i="18"/>
  <c r="Y70" i="18"/>
  <c r="X70" i="18"/>
  <c r="AG70" i="18" s="1"/>
  <c r="AK70" i="18" s="1"/>
  <c r="BH70" i="18" s="1"/>
  <c r="W70" i="18"/>
  <c r="V70" i="18"/>
  <c r="U70" i="18"/>
  <c r="AA69" i="18"/>
  <c r="Z69" i="18"/>
  <c r="Y69" i="18"/>
  <c r="X69" i="18"/>
  <c r="W69" i="18"/>
  <c r="AG69" i="18" s="1"/>
  <c r="AK69" i="18" s="1"/>
  <c r="BH69" i="18" s="1"/>
  <c r="V69" i="18"/>
  <c r="U69" i="18"/>
  <c r="AA68" i="18"/>
  <c r="Z68" i="18"/>
  <c r="Y68" i="18"/>
  <c r="X68" i="18"/>
  <c r="W68" i="18"/>
  <c r="V68" i="18"/>
  <c r="AG68" i="18" s="1"/>
  <c r="AK68" i="18" s="1"/>
  <c r="BH68" i="18" s="1"/>
  <c r="U68" i="18"/>
  <c r="AA66" i="18"/>
  <c r="Z66" i="18"/>
  <c r="Y66" i="18"/>
  <c r="Y61" i="18" s="1"/>
  <c r="Y59" i="18" s="1"/>
  <c r="X66" i="18"/>
  <c r="W66" i="18"/>
  <c r="V66" i="18"/>
  <c r="U66" i="18"/>
  <c r="AA65" i="18"/>
  <c r="Z65" i="18"/>
  <c r="Y65" i="18"/>
  <c r="X65" i="18"/>
  <c r="AG65" i="18" s="1"/>
  <c r="AK65" i="18" s="1"/>
  <c r="BH65" i="18" s="1"/>
  <c r="W65" i="18"/>
  <c r="V65" i="18"/>
  <c r="U65" i="18"/>
  <c r="AA63" i="18"/>
  <c r="AA61" i="18" s="1"/>
  <c r="Z63" i="18"/>
  <c r="Y63" i="18"/>
  <c r="X63" i="18"/>
  <c r="W63" i="18"/>
  <c r="AG63" i="18" s="1"/>
  <c r="AK63" i="18" s="1"/>
  <c r="BH63" i="18" s="1"/>
  <c r="V63" i="18"/>
  <c r="U63" i="18"/>
  <c r="AA62" i="18"/>
  <c r="Z62" i="18"/>
  <c r="Z61" i="18" s="1"/>
  <c r="Y62" i="18"/>
  <c r="X62" i="18"/>
  <c r="W62" i="18"/>
  <c r="V62" i="18"/>
  <c r="AG62" i="18" s="1"/>
  <c r="U62" i="18"/>
  <c r="AA53" i="18"/>
  <c r="Z53" i="18"/>
  <c r="Y53" i="18"/>
  <c r="Y49" i="18" s="1"/>
  <c r="X53" i="18"/>
  <c r="W53" i="18"/>
  <c r="V53" i="18"/>
  <c r="U53" i="18"/>
  <c r="AA52" i="18"/>
  <c r="Z52" i="18"/>
  <c r="Y52" i="18"/>
  <c r="X52" i="18"/>
  <c r="AG52" i="18" s="1"/>
  <c r="W52" i="18"/>
  <c r="V52" i="18"/>
  <c r="U52" i="18"/>
  <c r="AA51" i="18"/>
  <c r="Z51" i="18"/>
  <c r="Y51" i="18"/>
  <c r="X51" i="18"/>
  <c r="W51" i="18"/>
  <c r="V51" i="18"/>
  <c r="U51" i="18"/>
  <c r="AA50" i="18"/>
  <c r="Z50" i="18"/>
  <c r="Z49" i="18" s="1"/>
  <c r="Y50" i="18"/>
  <c r="X50" i="18"/>
  <c r="W50" i="18"/>
  <c r="V50" i="18"/>
  <c r="U50" i="18"/>
  <c r="AA48" i="18"/>
  <c r="Z48" i="18"/>
  <c r="Y48" i="18"/>
  <c r="X48" i="18"/>
  <c r="W48" i="18"/>
  <c r="V48" i="18"/>
  <c r="U48" i="18"/>
  <c r="AG48" i="18" s="1"/>
  <c r="AK48" i="18" s="1"/>
  <c r="BH48" i="18" s="1"/>
  <c r="AA47" i="18"/>
  <c r="Z47" i="18"/>
  <c r="Y47" i="18"/>
  <c r="X47" i="18"/>
  <c r="AG47" i="18" s="1"/>
  <c r="AK47" i="18" s="1"/>
  <c r="BH47" i="18" s="1"/>
  <c r="W47" i="18"/>
  <c r="V47" i="18"/>
  <c r="U47" i="18"/>
  <c r="AA46" i="18"/>
  <c r="Z46" i="18"/>
  <c r="Y46" i="18"/>
  <c r="X46" i="18"/>
  <c r="W46" i="18"/>
  <c r="V46" i="18"/>
  <c r="U46" i="18"/>
  <c r="AA42" i="18"/>
  <c r="Z42" i="18"/>
  <c r="Y42" i="18"/>
  <c r="X42" i="18"/>
  <c r="W42" i="18"/>
  <c r="V42" i="18"/>
  <c r="U42" i="18"/>
  <c r="AA41" i="18"/>
  <c r="Z41" i="18"/>
  <c r="Y41" i="18"/>
  <c r="X41" i="18"/>
  <c r="W41" i="18"/>
  <c r="V41" i="18"/>
  <c r="U41" i="18"/>
  <c r="AG41" i="18" s="1"/>
  <c r="AA40" i="18"/>
  <c r="Z40" i="18"/>
  <c r="Y40" i="18"/>
  <c r="X40" i="18"/>
  <c r="AG40" i="18" s="1"/>
  <c r="AK40" i="18" s="1"/>
  <c r="BH40" i="18" s="1"/>
  <c r="W40" i="18"/>
  <c r="V40" i="18"/>
  <c r="U40" i="18"/>
  <c r="AA38" i="18"/>
  <c r="Z38" i="18"/>
  <c r="Y38" i="18"/>
  <c r="X38" i="18"/>
  <c r="W38" i="18"/>
  <c r="AG38" i="18" s="1"/>
  <c r="V38" i="18"/>
  <c r="U38" i="18"/>
  <c r="AA36" i="18"/>
  <c r="Z36" i="18"/>
  <c r="Y36" i="18"/>
  <c r="X36" i="18"/>
  <c r="W36" i="18"/>
  <c r="V36" i="18"/>
  <c r="AG36" i="18" s="1"/>
  <c r="AK36" i="18" s="1"/>
  <c r="U36" i="18"/>
  <c r="AA30" i="18"/>
  <c r="Z30" i="18"/>
  <c r="Y30" i="18"/>
  <c r="X30" i="18"/>
  <c r="W30" i="18"/>
  <c r="V30" i="18"/>
  <c r="U30" i="18"/>
  <c r="AG30" i="18" s="1"/>
  <c r="AK30" i="18" s="1"/>
  <c r="BH30" i="18" s="1"/>
  <c r="AA29" i="18"/>
  <c r="Z29" i="18"/>
  <c r="Y29" i="18"/>
  <c r="X29" i="18"/>
  <c r="W29" i="18"/>
  <c r="V29" i="18"/>
  <c r="U29" i="18"/>
  <c r="AA25" i="18"/>
  <c r="Z25" i="18"/>
  <c r="Y25" i="18"/>
  <c r="X25" i="18"/>
  <c r="W25" i="18"/>
  <c r="AG25" i="18" s="1"/>
  <c r="AK25" i="18" s="1"/>
  <c r="BH25" i="18" s="1"/>
  <c r="V25" i="18"/>
  <c r="U25" i="18"/>
  <c r="AA24" i="18"/>
  <c r="Z24" i="18"/>
  <c r="Y24" i="18"/>
  <c r="X24" i="18"/>
  <c r="W24" i="18"/>
  <c r="V24" i="18"/>
  <c r="AG24" i="18" s="1"/>
  <c r="AK24" i="18" s="1"/>
  <c r="BH24" i="18" s="1"/>
  <c r="U24" i="18"/>
  <c r="AA23" i="18"/>
  <c r="Z23" i="18"/>
  <c r="Y23" i="18"/>
  <c r="X23" i="18"/>
  <c r="W23" i="18"/>
  <c r="V23" i="18"/>
  <c r="U23" i="18"/>
  <c r="AG23" i="18" s="1"/>
  <c r="AK23" i="18" s="1"/>
  <c r="BH23" i="18" s="1"/>
  <c r="AA21" i="18"/>
  <c r="Z21" i="18"/>
  <c r="Y21" i="18"/>
  <c r="X21" i="18"/>
  <c r="AG21" i="18" s="1"/>
  <c r="AK21" i="18" s="1"/>
  <c r="BH21" i="18" s="1"/>
  <c r="W21" i="18"/>
  <c r="V21" i="18"/>
  <c r="U21" i="18"/>
  <c r="AA20" i="18"/>
  <c r="Z20" i="18"/>
  <c r="Y20" i="18"/>
  <c r="X20" i="18"/>
  <c r="W20" i="18"/>
  <c r="V20" i="18"/>
  <c r="U20" i="18"/>
  <c r="AA19" i="18"/>
  <c r="Z19" i="18"/>
  <c r="Z15" i="18" s="1"/>
  <c r="Y19" i="18"/>
  <c r="X19" i="18"/>
  <c r="W19" i="18"/>
  <c r="V19" i="18"/>
  <c r="AG19" i="18" s="1"/>
  <c r="AK19" i="18" s="1"/>
  <c r="U19" i="18"/>
  <c r="AA18" i="18"/>
  <c r="Z18" i="18"/>
  <c r="Y18" i="18"/>
  <c r="Y15" i="18" s="1"/>
  <c r="X18" i="18"/>
  <c r="W18" i="18"/>
  <c r="V18" i="18"/>
  <c r="U18" i="18"/>
  <c r="AA17" i="18"/>
  <c r="Z17" i="18"/>
  <c r="Y17" i="18"/>
  <c r="X17" i="18"/>
  <c r="W17" i="18"/>
  <c r="V17" i="18"/>
  <c r="U17" i="18"/>
  <c r="AA16" i="18"/>
  <c r="AA15" i="18" s="1"/>
  <c r="Z16" i="18"/>
  <c r="Y16" i="18"/>
  <c r="X16" i="18"/>
  <c r="W16" i="18"/>
  <c r="V16" i="18"/>
  <c r="U16" i="18"/>
  <c r="AA13" i="18"/>
  <c r="Z13" i="18"/>
  <c r="Y13" i="18"/>
  <c r="X13" i="18"/>
  <c r="W13" i="18"/>
  <c r="V13" i="18"/>
  <c r="AG13" i="18" s="1"/>
  <c r="AK13" i="18" s="1"/>
  <c r="BH13" i="18" s="1"/>
  <c r="U13" i="18"/>
  <c r="AA12" i="18"/>
  <c r="Z12" i="18"/>
  <c r="Y12" i="18"/>
  <c r="X12" i="18"/>
  <c r="W12" i="18"/>
  <c r="V12" i="18"/>
  <c r="U12" i="18"/>
  <c r="AA8" i="18"/>
  <c r="Z8" i="18"/>
  <c r="Y8" i="18"/>
  <c r="X8" i="18"/>
  <c r="X5" i="18" s="1"/>
  <c r="W8" i="18"/>
  <c r="V8" i="18"/>
  <c r="U8" i="18"/>
  <c r="AA7" i="18"/>
  <c r="AA5" i="18" s="1"/>
  <c r="Z7" i="18"/>
  <c r="Y7" i="18"/>
  <c r="X7" i="18"/>
  <c r="W7" i="18"/>
  <c r="AG7" i="18" s="1"/>
  <c r="AK7" i="18" s="1"/>
  <c r="BH7" i="18" s="1"/>
  <c r="V7" i="18"/>
  <c r="U7" i="18"/>
  <c r="AA6" i="18"/>
  <c r="Z6" i="18"/>
  <c r="Z5" i="18" s="1"/>
  <c r="Z3" i="18" s="1"/>
  <c r="Y6" i="18"/>
  <c r="X6" i="18"/>
  <c r="W6" i="18"/>
  <c r="V6" i="18"/>
  <c r="AG6" i="18" s="1"/>
  <c r="U6" i="18"/>
  <c r="AJ123" i="18"/>
  <c r="AJ122" i="18"/>
  <c r="AJ170" i="18"/>
  <c r="AJ171" i="18"/>
  <c r="AJ163" i="18"/>
  <c r="AK163" i="18"/>
  <c r="AJ162" i="18"/>
  <c r="AJ161" i="18"/>
  <c r="AJ160" i="18"/>
  <c r="AJ65" i="18"/>
  <c r="AG105" i="18"/>
  <c r="V199" i="18"/>
  <c r="AG123" i="18"/>
  <c r="AK123" i="18" s="1"/>
  <c r="BH123" i="18"/>
  <c r="AK161" i="18"/>
  <c r="BH161" i="18" s="1"/>
  <c r="AG164" i="18"/>
  <c r="AA186" i="18"/>
  <c r="AA184" i="18" s="1"/>
  <c r="AA199" i="18"/>
  <c r="Y202" i="18"/>
  <c r="AA206" i="18"/>
  <c r="Z210" i="18"/>
  <c r="AG212" i="18"/>
  <c r="AK212" i="18" s="1"/>
  <c r="BH212" i="18" s="1"/>
  <c r="Z228" i="18"/>
  <c r="W186" i="18"/>
  <c r="AG187" i="18"/>
  <c r="AK187" i="18" s="1"/>
  <c r="W199" i="18"/>
  <c r="U202" i="18"/>
  <c r="W206" i="18"/>
  <c r="V210" i="18"/>
  <c r="U225" i="18"/>
  <c r="AG225" i="18"/>
  <c r="AG108" i="18"/>
  <c r="AK108" i="18" s="1"/>
  <c r="BH108" i="18" s="1"/>
  <c r="AG129" i="18"/>
  <c r="AK129" i="18" s="1"/>
  <c r="BH129" i="18" s="1"/>
  <c r="AG208" i="18"/>
  <c r="AK208" i="18" s="1"/>
  <c r="AG213" i="18"/>
  <c r="AK213" i="18" s="1"/>
  <c r="BH213" i="18" s="1"/>
  <c r="U175" i="18"/>
  <c r="X199" i="18"/>
  <c r="AG42" i="18"/>
  <c r="U87" i="18"/>
  <c r="X112" i="18"/>
  <c r="U156" i="18"/>
  <c r="U154" i="18" s="1"/>
  <c r="Z175" i="18"/>
  <c r="W220" i="18"/>
  <c r="AA220" i="18"/>
  <c r="X228" i="18"/>
  <c r="AG46" i="18"/>
  <c r="AK46" i="18" s="1"/>
  <c r="BH46" i="18" s="1"/>
  <c r="AA137" i="18"/>
  <c r="Y175" i="18"/>
  <c r="W5" i="18"/>
  <c r="AG29" i="18"/>
  <c r="AK29" i="18" s="1"/>
  <c r="V61" i="18"/>
  <c r="AG66" i="18"/>
  <c r="AK66" i="18" s="1"/>
  <c r="BH66" i="18" s="1"/>
  <c r="U137" i="18"/>
  <c r="AA175" i="18"/>
  <c r="AG20" i="18"/>
  <c r="AK20" i="18" s="1"/>
  <c r="BH20" i="18" s="1"/>
  <c r="W15" i="18"/>
  <c r="V87" i="18"/>
  <c r="AA49" i="18"/>
  <c r="X72" i="18"/>
  <c r="V5" i="18"/>
  <c r="AG16" i="18"/>
  <c r="AK16" i="18" s="1"/>
  <c r="BH163" i="18"/>
  <c r="AJ64" i="18"/>
  <c r="AK64" i="18"/>
  <c r="BH64" i="18" s="1"/>
  <c r="AJ27" i="18"/>
  <c r="AK27" i="18"/>
  <c r="AJ24" i="18"/>
  <c r="BH27" i="18"/>
  <c r="AJ196" i="18"/>
  <c r="AJ168" i="18"/>
  <c r="AK168" i="18" s="1"/>
  <c r="BH168" i="18" s="1"/>
  <c r="AJ167" i="18"/>
  <c r="AK167" i="18" s="1"/>
  <c r="BH167" i="18" s="1"/>
  <c r="AJ166" i="18"/>
  <c r="AK166" i="18"/>
  <c r="BH166" i="18" s="1"/>
  <c r="AJ121" i="18"/>
  <c r="AJ52" i="18"/>
  <c r="AJ16" i="18"/>
  <c r="AJ51" i="18"/>
  <c r="AJ54" i="18"/>
  <c r="AK54" i="18" s="1"/>
  <c r="AJ55" i="18"/>
  <c r="AK55" i="18"/>
  <c r="BH55" i="18" s="1"/>
  <c r="BH54" i="18"/>
  <c r="AJ68" i="18"/>
  <c r="AJ63" i="18"/>
  <c r="AJ164" i="18"/>
  <c r="AK164" i="18"/>
  <c r="BH164" i="18" s="1"/>
  <c r="AJ230" i="18"/>
  <c r="AJ34" i="18"/>
  <c r="AK34" i="18"/>
  <c r="AJ11" i="18"/>
  <c r="AK11" i="18" s="1"/>
  <c r="BH11" i="18" s="1"/>
  <c r="AJ10" i="18"/>
  <c r="AK10" i="18"/>
  <c r="AJ173" i="18"/>
  <c r="AJ172" i="18"/>
  <c r="AJ71" i="18"/>
  <c r="AJ70" i="18"/>
  <c r="AJ69" i="18"/>
  <c r="AJ136" i="18"/>
  <c r="AK136" i="18"/>
  <c r="BH136" i="18" s="1"/>
  <c r="AJ192" i="18"/>
  <c r="AJ47" i="18"/>
  <c r="AJ48" i="18"/>
  <c r="AJ46" i="18"/>
  <c r="BG61" i="18"/>
  <c r="BH10" i="18"/>
  <c r="BH34" i="18"/>
  <c r="AJ67" i="18"/>
  <c r="AK67" i="18"/>
  <c r="BH67" i="18" s="1"/>
  <c r="AJ66" i="18"/>
  <c r="AJ41" i="18"/>
  <c r="AJ30" i="18"/>
  <c r="AJ28" i="18"/>
  <c r="AK28" i="18"/>
  <c r="BH28" i="18" s="1"/>
  <c r="AJ29" i="18"/>
  <c r="AJ25" i="18"/>
  <c r="AJ20" i="18"/>
  <c r="BF254" i="18"/>
  <c r="BE254" i="18"/>
  <c r="BD254" i="18"/>
  <c r="BD237" i="18"/>
  <c r="BE237" i="18"/>
  <c r="BC254" i="18"/>
  <c r="BB254" i="18"/>
  <c r="BA254" i="18"/>
  <c r="AZ254" i="18"/>
  <c r="AY254" i="18"/>
  <c r="AX254" i="18"/>
  <c r="AW254" i="18"/>
  <c r="AV254" i="18"/>
  <c r="AU254" i="18"/>
  <c r="AT254" i="18"/>
  <c r="AS254" i="18"/>
  <c r="AR254" i="18"/>
  <c r="AQ254" i="18"/>
  <c r="AP254" i="18"/>
  <c r="AO254" i="18"/>
  <c r="AN254" i="18"/>
  <c r="AM254" i="18"/>
  <c r="BG254" i="18" s="1"/>
  <c r="AL254" i="18"/>
  <c r="BB237" i="18"/>
  <c r="BA237" i="18"/>
  <c r="AK41" i="18"/>
  <c r="BH41" i="18" s="1"/>
  <c r="BB59" i="18"/>
  <c r="BB253" i="18" s="1"/>
  <c r="BA253" i="18"/>
  <c r="BH29" i="18"/>
  <c r="BE59" i="18"/>
  <c r="BD253" i="18"/>
  <c r="AU237" i="18"/>
  <c r="AT237" i="18"/>
  <c r="AJ9" i="18"/>
  <c r="AK9" i="18"/>
  <c r="BH9" i="18" s="1"/>
  <c r="AK180" i="18"/>
  <c r="BH180" i="18" s="1"/>
  <c r="AJ177" i="18"/>
  <c r="AJ176" i="18"/>
  <c r="AJ175" i="18" s="1"/>
  <c r="AU59" i="18"/>
  <c r="J320" i="18"/>
  <c r="M59" i="18"/>
  <c r="AL237" i="18"/>
  <c r="M253" i="18"/>
  <c r="AL59" i="18"/>
  <c r="AX237" i="18"/>
  <c r="AX59" i="18"/>
  <c r="BK98" i="18"/>
  <c r="BK59" i="18"/>
  <c r="AJ116" i="18"/>
  <c r="AJ115" i="18"/>
  <c r="AJ114" i="18"/>
  <c r="AJ113" i="18"/>
  <c r="AJ112" i="18" s="1"/>
  <c r="AJ133" i="18"/>
  <c r="AJ132" i="18"/>
  <c r="AJ129" i="18"/>
  <c r="AJ131" i="18"/>
  <c r="AK131" i="18" s="1"/>
  <c r="AJ128" i="18"/>
  <c r="AJ127" i="18"/>
  <c r="AJ126" i="18"/>
  <c r="AJ125" i="18"/>
  <c r="AJ124" i="18"/>
  <c r="AJ130" i="18"/>
  <c r="AJ120" i="18"/>
  <c r="AJ119" i="18"/>
  <c r="AJ118" i="18"/>
  <c r="AK130" i="18"/>
  <c r="BH130" i="18"/>
  <c r="AK132" i="18"/>
  <c r="BH132" i="18" s="1"/>
  <c r="BH115" i="18"/>
  <c r="AK116" i="18"/>
  <c r="BH116" i="18" s="1"/>
  <c r="BH131" i="18"/>
  <c r="AK133" i="18"/>
  <c r="BH133" i="18"/>
  <c r="AJ107" i="18"/>
  <c r="AJ106" i="18"/>
  <c r="AK106" i="18" s="1"/>
  <c r="BH106" i="18" s="1"/>
  <c r="AJ105" i="18"/>
  <c r="AK107" i="18"/>
  <c r="BH107" i="18" s="1"/>
  <c r="AJ44" i="18"/>
  <c r="AJ32" i="18"/>
  <c r="AJ35" i="18"/>
  <c r="BG5" i="18"/>
  <c r="AJ14" i="18"/>
  <c r="AK254" i="18"/>
  <c r="L320" i="18"/>
  <c r="AK251" i="18"/>
  <c r="BH251" i="18"/>
  <c r="AJ250" i="18"/>
  <c r="AK250" i="18" s="1"/>
  <c r="AJ249" i="18"/>
  <c r="AK249" i="18" s="1"/>
  <c r="BH249" i="18" s="1"/>
  <c r="AJ248" i="18"/>
  <c r="AJ247" i="18"/>
  <c r="AJ246" i="18"/>
  <c r="AK246" i="18" s="1"/>
  <c r="AJ245" i="18"/>
  <c r="AJ244" i="18"/>
  <c r="AJ243" i="18"/>
  <c r="AJ242" i="18"/>
  <c r="AJ241" i="18"/>
  <c r="AJ240" i="18"/>
  <c r="AJ239" i="18"/>
  <c r="AJ238" i="18"/>
  <c r="AK238" i="18" s="1"/>
  <c r="BJ237" i="18"/>
  <c r="BI237" i="18"/>
  <c r="BF237" i="18"/>
  <c r="BC237" i="18"/>
  <c r="AZ237" i="18"/>
  <c r="AY237" i="18"/>
  <c r="AW237" i="18"/>
  <c r="AV237" i="18"/>
  <c r="AS237" i="18"/>
  <c r="AR237" i="18"/>
  <c r="AQ237" i="18"/>
  <c r="AP237" i="18"/>
  <c r="AO237" i="18"/>
  <c r="AM237" i="18"/>
  <c r="AJ236" i="18"/>
  <c r="AJ235" i="18"/>
  <c r="I235" i="18"/>
  <c r="AJ234" i="18"/>
  <c r="AJ233" i="18"/>
  <c r="AJ232" i="18"/>
  <c r="AK232" i="18" s="1"/>
  <c r="BH232" i="18" s="1"/>
  <c r="AJ231" i="18"/>
  <c r="AJ228" i="18" s="1"/>
  <c r="AJ229" i="18"/>
  <c r="I228" i="18"/>
  <c r="AJ227" i="18"/>
  <c r="AJ226" i="18"/>
  <c r="AK226" i="18" s="1"/>
  <c r="BH226" i="18" s="1"/>
  <c r="I225" i="18"/>
  <c r="AJ224" i="18"/>
  <c r="AJ223" i="18"/>
  <c r="AJ222" i="18"/>
  <c r="AJ220" i="18" s="1"/>
  <c r="AJ221" i="18"/>
  <c r="I220" i="18"/>
  <c r="BG219" i="18"/>
  <c r="BH219" i="18"/>
  <c r="AJ214" i="18"/>
  <c r="AJ213" i="18"/>
  <c r="AJ212" i="18"/>
  <c r="AJ211" i="18"/>
  <c r="AJ210" i="18" s="1"/>
  <c r="I210" i="18"/>
  <c r="AJ209" i="18"/>
  <c r="AJ208" i="18"/>
  <c r="AJ207" i="18"/>
  <c r="AJ206" i="18" s="1"/>
  <c r="I206" i="18"/>
  <c r="AJ204" i="18"/>
  <c r="AJ203" i="18"/>
  <c r="AJ205" i="18"/>
  <c r="AK205" i="18" s="1"/>
  <c r="BH205" i="18" s="1"/>
  <c r="I202" i="18"/>
  <c r="AJ201" i="18"/>
  <c r="AJ200" i="18"/>
  <c r="I199" i="18"/>
  <c r="AJ198" i="18"/>
  <c r="AJ195" i="18"/>
  <c r="AJ194" i="18"/>
  <c r="AJ197" i="18"/>
  <c r="AK197" i="18" s="1"/>
  <c r="AJ193" i="18"/>
  <c r="AJ191" i="18"/>
  <c r="I190" i="18"/>
  <c r="AJ189" i="18"/>
  <c r="AK189" i="18" s="1"/>
  <c r="AJ188" i="18"/>
  <c r="AJ187" i="18"/>
  <c r="I186" i="18"/>
  <c r="BG185" i="18"/>
  <c r="BH185" i="18" s="1"/>
  <c r="AJ174" i="18"/>
  <c r="AK174" i="18" s="1"/>
  <c r="BH174" i="18" s="1"/>
  <c r="AJ165" i="18"/>
  <c r="AJ158" i="18"/>
  <c r="AJ157" i="18"/>
  <c r="BH155" i="18"/>
  <c r="AJ150" i="18"/>
  <c r="AJ149" i="18"/>
  <c r="AJ148" i="18"/>
  <c r="AJ147" i="18"/>
  <c r="AJ146" i="18"/>
  <c r="AJ145" i="18"/>
  <c r="AJ144" i="18"/>
  <c r="AJ143" i="18"/>
  <c r="AJ142" i="18"/>
  <c r="AK142" i="18" s="1"/>
  <c r="AJ141" i="18"/>
  <c r="AJ140" i="18"/>
  <c r="AJ139" i="18"/>
  <c r="AJ137" i="18" s="1"/>
  <c r="AJ287" i="18" s="1"/>
  <c r="AJ138" i="18"/>
  <c r="AJ110" i="18"/>
  <c r="AJ109" i="18"/>
  <c r="AJ108" i="18"/>
  <c r="AJ104" i="18"/>
  <c r="AJ103" i="18"/>
  <c r="AJ102" i="18"/>
  <c r="AJ101" i="18"/>
  <c r="AK101" i="18" s="1"/>
  <c r="BG98" i="18"/>
  <c r="AJ100" i="18"/>
  <c r="AJ99" i="18"/>
  <c r="AJ97" i="18"/>
  <c r="AK97" i="18" s="1"/>
  <c r="AJ96" i="18"/>
  <c r="AK96" i="18" s="1"/>
  <c r="AJ93" i="18"/>
  <c r="AJ89" i="18"/>
  <c r="BG87" i="18"/>
  <c r="AJ88" i="18"/>
  <c r="AJ76" i="18"/>
  <c r="AJ75" i="18"/>
  <c r="AJ74" i="18"/>
  <c r="AJ73" i="18"/>
  <c r="AJ62" i="18"/>
  <c r="BG60" i="18"/>
  <c r="BH60" i="18"/>
  <c r="AJ53" i="18"/>
  <c r="AJ50" i="18"/>
  <c r="AJ22" i="18"/>
  <c r="AJ33" i="18"/>
  <c r="AJ135" i="18"/>
  <c r="AJ134" i="18"/>
  <c r="AJ45" i="18"/>
  <c r="AK45" i="18" s="1"/>
  <c r="AJ43" i="18"/>
  <c r="AK43" i="18" s="1"/>
  <c r="BH43" i="18" s="1"/>
  <c r="AJ42" i="18"/>
  <c r="AJ40" i="18"/>
  <c r="AJ39" i="18"/>
  <c r="AJ38" i="18"/>
  <c r="AJ37" i="18"/>
  <c r="AJ36" i="18"/>
  <c r="AJ31" i="18"/>
  <c r="AK31" i="18" s="1"/>
  <c r="BH31" i="18" s="1"/>
  <c r="AJ26" i="18"/>
  <c r="AJ23" i="18"/>
  <c r="AJ21" i="18"/>
  <c r="AJ19" i="18"/>
  <c r="AJ18" i="18"/>
  <c r="AJ17" i="18"/>
  <c r="AJ13" i="18"/>
  <c r="AJ12" i="18"/>
  <c r="AJ8" i="18"/>
  <c r="AJ7" i="18"/>
  <c r="AJ6" i="18"/>
  <c r="I5" i="18"/>
  <c r="I3" i="18"/>
  <c r="AJ225" i="18"/>
  <c r="AJ117" i="18"/>
  <c r="AJ286" i="18" s="1"/>
  <c r="AJ199" i="18"/>
  <c r="AJ186" i="18"/>
  <c r="AJ237" i="18"/>
  <c r="AJ292" i="18" s="1"/>
  <c r="AK292" i="18" s="1"/>
  <c r="BG15" i="18"/>
  <c r="BG49" i="18"/>
  <c r="BG3" i="18" s="1"/>
  <c r="BG72" i="18"/>
  <c r="BG59" i="18" s="1"/>
  <c r="AP59" i="18"/>
  <c r="AY59" i="18"/>
  <c r="Q59" i="18"/>
  <c r="Q253" i="18" s="1"/>
  <c r="AD59" i="18"/>
  <c r="N59" i="18"/>
  <c r="L59" i="18"/>
  <c r="T59" i="18"/>
  <c r="AO59" i="18"/>
  <c r="AS59" i="18"/>
  <c r="AS253" i="18"/>
  <c r="BF59" i="18"/>
  <c r="R59" i="18"/>
  <c r="AM59" i="18"/>
  <c r="AM253" i="18" s="1"/>
  <c r="AQ59" i="18"/>
  <c r="AW59" i="18"/>
  <c r="AW253" i="18" s="1"/>
  <c r="K59" i="18"/>
  <c r="O59" i="18"/>
  <c r="S59" i="18"/>
  <c r="BC59" i="18"/>
  <c r="BJ59" i="18"/>
  <c r="BJ253" i="18" s="1"/>
  <c r="AK204" i="18"/>
  <c r="BH204" i="18" s="1"/>
  <c r="AK32" i="18"/>
  <c r="BH32" i="18"/>
  <c r="BH101" i="18"/>
  <c r="AK104" i="18"/>
  <c r="BH104" i="18" s="1"/>
  <c r="BH208" i="18"/>
  <c r="AK240" i="18"/>
  <c r="BH240" i="18" s="1"/>
  <c r="AK242" i="18"/>
  <c r="AK244" i="18"/>
  <c r="BH244" i="18" s="1"/>
  <c r="BH246" i="18"/>
  <c r="AK248" i="18"/>
  <c r="BH248" i="18"/>
  <c r="AK231" i="18"/>
  <c r="BH231" i="18"/>
  <c r="AK39" i="18"/>
  <c r="BH39" i="18" s="1"/>
  <c r="AK33" i="18"/>
  <c r="BH33" i="18" s="1"/>
  <c r="AK22" i="18"/>
  <c r="BH22" i="18" s="1"/>
  <c r="BH96" i="18"/>
  <c r="BH142" i="18"/>
  <c r="AK165" i="18"/>
  <c r="BH165" i="18" s="1"/>
  <c r="AK193" i="18"/>
  <c r="BH193" i="18" s="1"/>
  <c r="BH197" i="18"/>
  <c r="AK198" i="18"/>
  <c r="BH198" i="18" s="1"/>
  <c r="AK201" i="18"/>
  <c r="BH201" i="18" s="1"/>
  <c r="AK239" i="18"/>
  <c r="BH239" i="18" s="1"/>
  <c r="AK241" i="18"/>
  <c r="BH241" i="18" s="1"/>
  <c r="AK243" i="18"/>
  <c r="BH243" i="18"/>
  <c r="AK245" i="18"/>
  <c r="BH245" i="18" s="1"/>
  <c r="AK247" i="18"/>
  <c r="BH247" i="18"/>
  <c r="AK14" i="18"/>
  <c r="BH14" i="18"/>
  <c r="AK35" i="18"/>
  <c r="BH35" i="18" s="1"/>
  <c r="AK44" i="18"/>
  <c r="BH44" i="18"/>
  <c r="AK6" i="18"/>
  <c r="BH6" i="18" s="1"/>
  <c r="BH19" i="18"/>
  <c r="AK26" i="18"/>
  <c r="BH26" i="18" s="1"/>
  <c r="BH36" i="18"/>
  <c r="AK37" i="18"/>
  <c r="BH37" i="18" s="1"/>
  <c r="AK42" i="18"/>
  <c r="BH42" i="18" s="1"/>
  <c r="BH45" i="18"/>
  <c r="AK135" i="18"/>
  <c r="BH135" i="18"/>
  <c r="BH97" i="18"/>
  <c r="AK110" i="18"/>
  <c r="BH110" i="18" s="1"/>
  <c r="AK140" i="18"/>
  <c r="BH140" i="18" s="1"/>
  <c r="AK145" i="18"/>
  <c r="BH145" i="18" s="1"/>
  <c r="AK148" i="18"/>
  <c r="BH148" i="18"/>
  <c r="AK149" i="18"/>
  <c r="BH149" i="18"/>
  <c r="AK150" i="18"/>
  <c r="BH150" i="18"/>
  <c r="BH189" i="18"/>
  <c r="AK214" i="18"/>
  <c r="BH214" i="18" s="1"/>
  <c r="AK227" i="18"/>
  <c r="BH227" i="18"/>
  <c r="BH225" i="18"/>
  <c r="BH242" i="18"/>
  <c r="BH250" i="18"/>
  <c r="AC59" i="18"/>
  <c r="AE59" i="18"/>
  <c r="AE253" i="18"/>
  <c r="AB59" i="18"/>
  <c r="AF59" i="18"/>
  <c r="AF253" i="18"/>
  <c r="L253" i="18"/>
  <c r="AG237" i="18"/>
  <c r="AN237" i="18"/>
  <c r="BG237" i="18"/>
  <c r="BH238" i="18"/>
  <c r="BH5" i="18" l="1"/>
  <c r="BH187" i="18"/>
  <c r="AJ15" i="18"/>
  <c r="BH237" i="18"/>
  <c r="W218" i="18"/>
  <c r="AK105" i="18"/>
  <c r="BH105" i="18" s="1"/>
  <c r="X3" i="18"/>
  <c r="AG12" i="18"/>
  <c r="AK12" i="18" s="1"/>
  <c r="BH12" i="18" s="1"/>
  <c r="U5" i="18"/>
  <c r="AG18" i="18"/>
  <c r="AK18" i="18" s="1"/>
  <c r="BH18" i="18" s="1"/>
  <c r="U15" i="18"/>
  <c r="AK38" i="18"/>
  <c r="BH38" i="18" s="1"/>
  <c r="AG50" i="18"/>
  <c r="V49" i="18"/>
  <c r="AG51" i="18"/>
  <c r="AK51" i="18" s="1"/>
  <c r="BH51" i="18" s="1"/>
  <c r="W49" i="18"/>
  <c r="W3" i="18" s="1"/>
  <c r="AG73" i="18"/>
  <c r="V72" i="18"/>
  <c r="V59" i="18" s="1"/>
  <c r="AG74" i="18"/>
  <c r="AK74" i="18" s="1"/>
  <c r="BH74" i="18" s="1"/>
  <c r="W72" i="18"/>
  <c r="AG89" i="18"/>
  <c r="AK89" i="18" s="1"/>
  <c r="BH89" i="18" s="1"/>
  <c r="W87" i="18"/>
  <c r="U98" i="18"/>
  <c r="AG99" i="18"/>
  <c r="AG102" i="18"/>
  <c r="AK102" i="18" s="1"/>
  <c r="BH102" i="18" s="1"/>
  <c r="W98" i="18"/>
  <c r="AG121" i="18"/>
  <c r="AK121" i="18" s="1"/>
  <c r="BH121" i="18" s="1"/>
  <c r="W117" i="18"/>
  <c r="AK125" i="18"/>
  <c r="BH125" i="18" s="1"/>
  <c r="AK138" i="18"/>
  <c r="AG139" i="18"/>
  <c r="AK139" i="18" s="1"/>
  <c r="BH139" i="18" s="1"/>
  <c r="V137" i="18"/>
  <c r="V175" i="18"/>
  <c r="AG176" i="18"/>
  <c r="AG177" i="18"/>
  <c r="AK177" i="18" s="1"/>
  <c r="BH177" i="18" s="1"/>
  <c r="W175" i="18"/>
  <c r="AG191" i="18"/>
  <c r="V190" i="18"/>
  <c r="AK192" i="18"/>
  <c r="BH192" i="18" s="1"/>
  <c r="AG199" i="18"/>
  <c r="AK200" i="18"/>
  <c r="AG209" i="18"/>
  <c r="AK209" i="18" s="1"/>
  <c r="BH209" i="18" s="1"/>
  <c r="V206" i="18"/>
  <c r="AG211" i="18"/>
  <c r="W210" i="18"/>
  <c r="Z218" i="18"/>
  <c r="AG224" i="18"/>
  <c r="AK224" i="18" s="1"/>
  <c r="BH224" i="18" s="1"/>
  <c r="U220" i="18"/>
  <c r="U218" i="18" s="1"/>
  <c r="AG236" i="18"/>
  <c r="V235" i="18"/>
  <c r="AG306" i="18"/>
  <c r="X49" i="18"/>
  <c r="W112" i="18"/>
  <c r="AG221" i="18"/>
  <c r="I218" i="18"/>
  <c r="AO253" i="18"/>
  <c r="AG5" i="18"/>
  <c r="AA3" i="18"/>
  <c r="AK52" i="18"/>
  <c r="BH52" i="18" s="1"/>
  <c r="AG53" i="18"/>
  <c r="AK53" i="18" s="1"/>
  <c r="BH53" i="18" s="1"/>
  <c r="U49" i="18"/>
  <c r="AG61" i="18"/>
  <c r="AK62" i="18"/>
  <c r="AG76" i="18"/>
  <c r="AK76" i="18" s="1"/>
  <c r="BH76" i="18" s="1"/>
  <c r="U72" i="18"/>
  <c r="AG100" i="18"/>
  <c r="AK100" i="18" s="1"/>
  <c r="BH100" i="18" s="1"/>
  <c r="V98" i="18"/>
  <c r="AG113" i="18"/>
  <c r="U112" i="18"/>
  <c r="AG157" i="18"/>
  <c r="V156" i="18"/>
  <c r="V154" i="18" s="1"/>
  <c r="Z154" i="18"/>
  <c r="X156" i="18"/>
  <c r="X154" i="18" s="1"/>
  <c r="AG159" i="18"/>
  <c r="AK162" i="18"/>
  <c r="BH162" i="18" s="1"/>
  <c r="AK172" i="18"/>
  <c r="BH172" i="18" s="1"/>
  <c r="AG188" i="18"/>
  <c r="U186" i="18"/>
  <c r="Z184" i="18"/>
  <c r="AG203" i="18"/>
  <c r="V202" i="18"/>
  <c r="AG223" i="18"/>
  <c r="AK223" i="18" s="1"/>
  <c r="BH223" i="18" s="1"/>
  <c r="X220" i="18"/>
  <c r="X218" i="18" s="1"/>
  <c r="AG230" i="18"/>
  <c r="AK230" i="18" s="1"/>
  <c r="BH230" i="18" s="1"/>
  <c r="V228" i="18"/>
  <c r="V218" i="18" s="1"/>
  <c r="AC253" i="18"/>
  <c r="AK237" i="18"/>
  <c r="AK88" i="18"/>
  <c r="AJ218" i="18"/>
  <c r="AJ291" i="18" s="1"/>
  <c r="BH16" i="18"/>
  <c r="W228" i="18"/>
  <c r="U117" i="18"/>
  <c r="AK225" i="18"/>
  <c r="AJ202" i="18"/>
  <c r="AJ87" i="18"/>
  <c r="AJ49" i="18"/>
  <c r="W61" i="18"/>
  <c r="W59" i="18" s="1"/>
  <c r="U199" i="18"/>
  <c r="X98" i="18"/>
  <c r="AG229" i="18"/>
  <c r="U190" i="18"/>
  <c r="V112" i="18"/>
  <c r="AJ98" i="18"/>
  <c r="I184" i="18"/>
  <c r="I253" i="18" s="1"/>
  <c r="P59" i="18"/>
  <c r="P253" i="18" s="1"/>
  <c r="AN59" i="18"/>
  <c r="AN253" i="18" s="1"/>
  <c r="BG154" i="18"/>
  <c r="BG253" i="18" s="1"/>
  <c r="AJ61" i="18"/>
  <c r="AJ59" i="18" s="1"/>
  <c r="AJ288" i="18" s="1"/>
  <c r="AJ156" i="18"/>
  <c r="AJ154" i="18" s="1"/>
  <c r="AJ289" i="18" s="1"/>
  <c r="AJ5" i="18"/>
  <c r="AJ72" i="18"/>
  <c r="AJ190" i="18"/>
  <c r="BE253" i="18"/>
  <c r="AL253" i="18"/>
  <c r="AY253" i="18"/>
  <c r="R218" i="18"/>
  <c r="R154" i="18"/>
  <c r="R253" i="18" s="1"/>
  <c r="AB218" i="18"/>
  <c r="AB253" i="18" s="1"/>
  <c r="J218" i="18"/>
  <c r="J253" i="18" s="1"/>
  <c r="N218" i="18"/>
  <c r="N253" i="18" s="1"/>
  <c r="AP218" i="18"/>
  <c r="AP253" i="18" s="1"/>
  <c r="AT218" i="18"/>
  <c r="AT253" i="18" s="1"/>
  <c r="AX218" i="18"/>
  <c r="AX253" i="18" s="1"/>
  <c r="AG8" i="18"/>
  <c r="AK8" i="18" s="1"/>
  <c r="BH8" i="18" s="1"/>
  <c r="Y5" i="18"/>
  <c r="Y3" i="18" s="1"/>
  <c r="X15" i="18"/>
  <c r="AG17" i="18"/>
  <c r="AK17" i="18" s="1"/>
  <c r="BH17" i="18" s="1"/>
  <c r="V15" i="18"/>
  <c r="X61" i="18"/>
  <c r="X59" i="18" s="1"/>
  <c r="U61" i="18"/>
  <c r="U59" i="18" s="1"/>
  <c r="AA72" i="18"/>
  <c r="AA59" i="18" s="1"/>
  <c r="AA87" i="18"/>
  <c r="AG93" i="18"/>
  <c r="AK93" i="18" s="1"/>
  <c r="BH93" i="18" s="1"/>
  <c r="AG109" i="18"/>
  <c r="AK109" i="18" s="1"/>
  <c r="BH109" i="18" s="1"/>
  <c r="Z112" i="18"/>
  <c r="Z59" i="18" s="1"/>
  <c r="Z253" i="18" s="1"/>
  <c r="AG118" i="18"/>
  <c r="V117" i="18"/>
  <c r="AA117" i="18"/>
  <c r="AG122" i="18"/>
  <c r="AK122" i="18" s="1"/>
  <c r="BH122" i="18" s="1"/>
  <c r="W137" i="18"/>
  <c r="AG141" i="18"/>
  <c r="AK141" i="18" s="1"/>
  <c r="BH141" i="18" s="1"/>
  <c r="W156" i="18"/>
  <c r="AA156" i="18"/>
  <c r="AA154" i="18" s="1"/>
  <c r="W190" i="18"/>
  <c r="X190" i="18"/>
  <c r="X184" i="18" s="1"/>
  <c r="W202" i="18"/>
  <c r="AG207" i="18"/>
  <c r="X210" i="18"/>
  <c r="Y210" i="18"/>
  <c r="Y184" i="18" s="1"/>
  <c r="Y220" i="18"/>
  <c r="Y218" i="18" s="1"/>
  <c r="AA228" i="18"/>
  <c r="AA218" i="18" s="1"/>
  <c r="U233" i="18"/>
  <c r="AG234" i="18"/>
  <c r="V186" i="18"/>
  <c r="K3" i="18"/>
  <c r="K253" i="18" s="1"/>
  <c r="O3" i="18"/>
  <c r="O253" i="18" s="1"/>
  <c r="S3" i="18"/>
  <c r="S253" i="18" s="1"/>
  <c r="AQ3" i="18"/>
  <c r="AQ253" i="18" s="1"/>
  <c r="AU3" i="18"/>
  <c r="AU253" i="18" s="1"/>
  <c r="BC3" i="18"/>
  <c r="T3" i="18"/>
  <c r="T253" i="18" s="1"/>
  <c r="AV3" i="18"/>
  <c r="AV253" i="18" s="1"/>
  <c r="AZ3" i="18"/>
  <c r="AZ253" i="18" s="1"/>
  <c r="BC184" i="18"/>
  <c r="BF218" i="18"/>
  <c r="BF253" i="18" s="1"/>
  <c r="AG305" i="18"/>
  <c r="AG206" i="18" l="1"/>
  <c r="AK207" i="18"/>
  <c r="BH15" i="18"/>
  <c r="U184" i="18"/>
  <c r="BH62" i="18"/>
  <c r="BH61" i="18" s="1"/>
  <c r="AK61" i="18"/>
  <c r="AK221" i="18"/>
  <c r="AG220" i="18"/>
  <c r="X253" i="18"/>
  <c r="AK15" i="18"/>
  <c r="V184" i="18"/>
  <c r="W154" i="18"/>
  <c r="W253" i="18" s="1"/>
  <c r="AJ184" i="18"/>
  <c r="AJ290" i="18" s="1"/>
  <c r="AK229" i="18"/>
  <c r="AG228" i="18"/>
  <c r="AG15" i="18"/>
  <c r="AG186" i="18"/>
  <c r="AK188" i="18"/>
  <c r="AK157" i="18"/>
  <c r="AG156" i="18"/>
  <c r="AA253" i="18"/>
  <c r="AK236" i="18"/>
  <c r="AG235" i="18"/>
  <c r="AG98" i="18"/>
  <c r="AK99" i="18"/>
  <c r="AG87" i="18"/>
  <c r="AK73" i="18"/>
  <c r="AG72" i="18"/>
  <c r="AG59" i="18" s="1"/>
  <c r="AG288" i="18" s="1"/>
  <c r="AK234" i="18"/>
  <c r="AG233" i="18"/>
  <c r="Y253" i="18"/>
  <c r="AK87" i="18"/>
  <c r="BH88" i="18"/>
  <c r="BH87" i="18" s="1"/>
  <c r="AG202" i="18"/>
  <c r="AK203" i="18"/>
  <c r="BH200" i="18"/>
  <c r="BH199" i="18" s="1"/>
  <c r="AK199" i="18"/>
  <c r="AG190" i="18"/>
  <c r="AK191" i="18"/>
  <c r="AK176" i="18"/>
  <c r="AG175" i="18"/>
  <c r="BH138" i="18"/>
  <c r="BH137" i="18" s="1"/>
  <c r="AK137" i="18"/>
  <c r="AG49" i="18"/>
  <c r="AG3" i="18" s="1"/>
  <c r="AK50" i="18"/>
  <c r="U3" i="18"/>
  <c r="U253" i="18" s="1"/>
  <c r="BC253" i="18"/>
  <c r="W184" i="18"/>
  <c r="AK118" i="18"/>
  <c r="AG117" i="18"/>
  <c r="AG286" i="18" s="1"/>
  <c r="V3" i="18"/>
  <c r="AJ3" i="18"/>
  <c r="AG112" i="18"/>
  <c r="AK113" i="18"/>
  <c r="AK5" i="18"/>
  <c r="AG210" i="18"/>
  <c r="AK211" i="18"/>
  <c r="AG137" i="18"/>
  <c r="AG287" i="18" s="1"/>
  <c r="AG285" i="18" l="1"/>
  <c r="AK288" i="18"/>
  <c r="AJ285" i="18"/>
  <c r="AJ293" i="18" s="1"/>
  <c r="AJ253" i="18"/>
  <c r="AK49" i="18"/>
  <c r="BH50" i="18"/>
  <c r="BH49" i="18" s="1"/>
  <c r="BH3" i="18" s="1"/>
  <c r="AK235" i="18"/>
  <c r="BH236" i="18"/>
  <c r="BH235" i="18" s="1"/>
  <c r="AK156" i="18"/>
  <c r="AK154" i="18" s="1"/>
  <c r="BH157" i="18"/>
  <c r="BH156" i="18" s="1"/>
  <c r="AK220" i="18"/>
  <c r="BH221" i="18"/>
  <c r="BH220" i="18" s="1"/>
  <c r="AK3" i="18"/>
  <c r="V253" i="18"/>
  <c r="AK175" i="18"/>
  <c r="BH176" i="18"/>
  <c r="BH175" i="18" s="1"/>
  <c r="BH234" i="18"/>
  <c r="BH233" i="18" s="1"/>
  <c r="AK233" i="18"/>
  <c r="BH99" i="18"/>
  <c r="BH98" i="18" s="1"/>
  <c r="AK98" i="18"/>
  <c r="BH188" i="18"/>
  <c r="BH186" i="18" s="1"/>
  <c r="BH184" i="18" s="1"/>
  <c r="AK186" i="18"/>
  <c r="AK228" i="18"/>
  <c r="BH229" i="18"/>
  <c r="BH228" i="18" s="1"/>
  <c r="BH207" i="18"/>
  <c r="BH206" i="18" s="1"/>
  <c r="AK206" i="18"/>
  <c r="AK287" i="18"/>
  <c r="AK112" i="18"/>
  <c r="BH113" i="18"/>
  <c r="BH112" i="18" s="1"/>
  <c r="AK286" i="18"/>
  <c r="AK190" i="18"/>
  <c r="BH191" i="18"/>
  <c r="BH190" i="18" s="1"/>
  <c r="AG184" i="18"/>
  <c r="AG290" i="18" s="1"/>
  <c r="BH211" i="18"/>
  <c r="BH210" i="18" s="1"/>
  <c r="AK210" i="18"/>
  <c r="BH118" i="18"/>
  <c r="BH117" i="18" s="1"/>
  <c r="AK117" i="18"/>
  <c r="AK59" i="18" s="1"/>
  <c r="AK202" i="18"/>
  <c r="BH203" i="18"/>
  <c r="BH202" i="18" s="1"/>
  <c r="AK72" i="18"/>
  <c r="BH73" i="18"/>
  <c r="BH72" i="18" s="1"/>
  <c r="BH59" i="18" s="1"/>
  <c r="AG154" i="18"/>
  <c r="AG289" i="18" s="1"/>
  <c r="AG218" i="18"/>
  <c r="AG291" i="18" s="1"/>
  <c r="AK253" i="18" l="1"/>
  <c r="AK290" i="18"/>
  <c r="BH218" i="18"/>
  <c r="AK291" i="18"/>
  <c r="AH291" i="18"/>
  <c r="AM291" i="18" s="1"/>
  <c r="AN291" i="18" s="1"/>
  <c r="AK218" i="18"/>
  <c r="AG253" i="18"/>
  <c r="AK289" i="18"/>
  <c r="AK184" i="18"/>
  <c r="BH154" i="18"/>
  <c r="AG293" i="18"/>
  <c r="AH285" i="18"/>
  <c r="AK285" i="18"/>
  <c r="AM285" i="18" l="1"/>
  <c r="AO289" i="18"/>
  <c r="AL289" i="18"/>
  <c r="AL290" i="18"/>
  <c r="AH287" i="18"/>
  <c r="AM287" i="18" s="1"/>
  <c r="AN287" i="18" s="1"/>
  <c r="AO287" i="18" s="1"/>
  <c r="AH288" i="18"/>
  <c r="AM288" i="18" s="1"/>
  <c r="AN288" i="18" s="1"/>
  <c r="AO288" i="18" s="1"/>
  <c r="AH286" i="18"/>
  <c r="AM286" i="18" s="1"/>
  <c r="AN286" i="18" s="1"/>
  <c r="AO286" i="18" s="1"/>
  <c r="AH289" i="18"/>
  <c r="AM289" i="18" s="1"/>
  <c r="AN289" i="18" s="1"/>
  <c r="AL291" i="18"/>
  <c r="AO291" i="18"/>
  <c r="AL280" i="18"/>
  <c r="AL281" i="18" s="1"/>
  <c r="BH253" i="18"/>
  <c r="AL285" i="18"/>
  <c r="AK293" i="18"/>
  <c r="AH290" i="18"/>
  <c r="AM290" i="18" s="1"/>
  <c r="AN290" i="18" s="1"/>
  <c r="AO290" i="18" s="1"/>
  <c r="AH293" i="18" l="1"/>
  <c r="AL292" i="18"/>
  <c r="AL288" i="18"/>
  <c r="AL287" i="18"/>
  <c r="AL286" i="18"/>
  <c r="AL293" i="18" s="1"/>
  <c r="AN285" i="18"/>
  <c r="AM293" i="18"/>
  <c r="AN293" i="18" l="1"/>
  <c r="AO285" i="18"/>
  <c r="AO293" i="18" s="1"/>
</calcChain>
</file>

<file path=xl/sharedStrings.xml><?xml version="1.0" encoding="utf-8"?>
<sst xmlns="http://schemas.openxmlformats.org/spreadsheetml/2006/main" count="2002" uniqueCount="645">
  <si>
    <t>Susquehanna Greenway Partnership      Plan of Work     Fiscal Year 2015 - 2016</t>
  </si>
  <si>
    <t>Goals, Objectives, Tasks</t>
  </si>
  <si>
    <t>#</t>
  </si>
  <si>
    <t>SMART Objectives
SMART = Specific, Measurable, Achievable, Relevant, Time limited 
and Tasks (Outputs)</t>
  </si>
  <si>
    <t>Desired Outcome</t>
  </si>
  <si>
    <t>Output Timeframe</t>
  </si>
  <si>
    <t>Status of Completion</t>
  </si>
  <si>
    <t>Lead Responsibility</t>
  </si>
  <si>
    <t>Trish</t>
  </si>
  <si>
    <t>Bridget</t>
  </si>
  <si>
    <t>Erin</t>
  </si>
  <si>
    <t>RT Program Coordinator</t>
  </si>
  <si>
    <t>Alice</t>
  </si>
  <si>
    <t>Development Associate</t>
  </si>
  <si>
    <t>Barbara</t>
  </si>
  <si>
    <t>Kassia</t>
  </si>
  <si>
    <t>Scarlett</t>
  </si>
  <si>
    <t>BloomU Interns</t>
  </si>
  <si>
    <t>Lock Haven Interns</t>
  </si>
  <si>
    <t>SusqU Intern</t>
  </si>
  <si>
    <t>Staff Costs</t>
  </si>
  <si>
    <t>Other Costs # Units</t>
  </si>
  <si>
    <t>Other Costs Cost/Unit</t>
  </si>
  <si>
    <t>Total 
Other Costs</t>
  </si>
  <si>
    <t>TOTAL EXPENSE</t>
  </si>
  <si>
    <t>DCNR 19</t>
  </si>
  <si>
    <t>DCNR 20</t>
  </si>
  <si>
    <t>DCNR 21</t>
  </si>
  <si>
    <t>DCNR Peer Contracts</t>
  </si>
  <si>
    <t>ARC</t>
  </si>
  <si>
    <t>CBC 2015</t>
  </si>
  <si>
    <t>CBC 2016</t>
  </si>
  <si>
    <t>FPW 2014</t>
  </si>
  <si>
    <t>POWR 2016</t>
  </si>
  <si>
    <t>PA Humanities Council</t>
  </si>
  <si>
    <t>Central Susq Commun Fdn</t>
  </si>
  <si>
    <t>FPW 2015</t>
  </si>
  <si>
    <t>Luzerne Fdn</t>
  </si>
  <si>
    <t>NGOs Civic Orgs</t>
  </si>
  <si>
    <t>Other Corporate Donations</t>
  </si>
  <si>
    <t>Williams Transco</t>
  </si>
  <si>
    <t>PA Realtors Assoc</t>
  </si>
  <si>
    <t>Individual Donations</t>
  </si>
  <si>
    <t>Board Member Donations</t>
  </si>
  <si>
    <t>Program Fees</t>
  </si>
  <si>
    <t>Mdse. Royalties</t>
  </si>
  <si>
    <t>Total</t>
  </si>
  <si>
    <t>Balance Needed</t>
  </si>
  <si>
    <t>In-Kind Reduction of Cash Expense</t>
  </si>
  <si>
    <t>In-Kind match of hours/service</t>
  </si>
  <si>
    <t>In-Kind Source</t>
  </si>
  <si>
    <t>Education, Advocacy and Promotion</t>
  </si>
  <si>
    <t>Education, Outreach and Promotion (EOP)</t>
  </si>
  <si>
    <t>Goal</t>
  </si>
  <si>
    <t xml:space="preserve">Build a community of people and partners who share our vision and understand the benefits of the Susquehanna Greenway through outreach and education. Improve their capacity to plan, implement and sustain projects through educational and training programs. </t>
  </si>
  <si>
    <t>Objective</t>
  </si>
  <si>
    <t>1.1.0</t>
  </si>
  <si>
    <t>Strengten Partnerships with Heritage Regions, County Planners, Transportation Planners, State and Federal agencies, land trusts, and non-profit organizations and businesses, to build awareness and support for Susquehanna Greenway projects and to ensure integration of greenway and open-space plans.</t>
  </si>
  <si>
    <t xml:space="preserve">County comprehensive plans, greenway and open space plans and Heritage Region Management Plans will incorporate Susquehanna Greenway projects.  Improved collaborative partnerships will help to move priority projects to implementation. </t>
  </si>
  <si>
    <t>Task</t>
  </si>
  <si>
    <t>1.1.1</t>
  </si>
  <si>
    <r>
      <rPr>
        <b/>
        <sz val="10"/>
        <color theme="1"/>
        <rFont val="Calibri"/>
        <family val="2"/>
        <scheme val="minor"/>
      </rPr>
      <t>Partner Collaboration:</t>
    </r>
    <r>
      <rPr>
        <sz val="10"/>
        <color theme="1"/>
        <rFont val="Calibri"/>
        <family val="2"/>
        <scheme val="minor"/>
      </rPr>
      <t xml:space="preserve">  Participate in Key Conferences: Greenway and Trails Summit, PALTA, etc.   Meet with county planners, Conservation Districts and municipal officials in high priority areas to develop strategies for advancing projects.</t>
    </r>
  </si>
  <si>
    <t>Improved collaboration  to advance Greenway projects</t>
  </si>
  <si>
    <t xml:space="preserve"> </t>
  </si>
  <si>
    <t>1.1.2</t>
  </si>
  <si>
    <r>
      <rPr>
        <b/>
        <sz val="10"/>
        <color theme="1"/>
        <rFont val="Calibri"/>
        <family val="2"/>
        <scheme val="minor"/>
      </rPr>
      <t xml:space="preserve">Strategic Planning: </t>
    </r>
    <r>
      <rPr>
        <sz val="10"/>
        <color theme="1"/>
        <rFont val="Calibri"/>
        <family val="2"/>
        <scheme val="minor"/>
      </rPr>
      <t>Hold strategic planning meetings with key partners - Board, DCNR, RLOs</t>
    </r>
  </si>
  <si>
    <t>Trish, Dee</t>
  </si>
  <si>
    <t>1.1.3</t>
  </si>
  <si>
    <r>
      <rPr>
        <b/>
        <sz val="10"/>
        <color theme="1"/>
        <rFont val="Calibri"/>
        <family val="2"/>
        <scheme val="minor"/>
      </rPr>
      <t>Staff Development:</t>
    </r>
    <r>
      <rPr>
        <sz val="10"/>
        <color theme="1"/>
        <rFont val="Calibri"/>
        <family val="2"/>
        <scheme val="minor"/>
      </rPr>
      <t xml:space="preserve">  Participate EOP-related program training.  </t>
    </r>
  </si>
  <si>
    <t>Improved Staff development &amp; collaboration skills to advance Greenway projects.</t>
  </si>
  <si>
    <t>Dir Cost</t>
  </si>
  <si>
    <t>EOP</t>
  </si>
  <si>
    <t>Key Conference Registrations &amp; Fees</t>
  </si>
  <si>
    <t>Travel Expenses (Staff Mileage &amp; Misc.)</t>
  </si>
  <si>
    <t>Meeting Expenses (Catering, Supplies, etc.)</t>
  </si>
  <si>
    <t>1.1.4</t>
  </si>
  <si>
    <r>
      <rPr>
        <b/>
        <sz val="10"/>
        <color theme="1"/>
        <rFont val="Calibri"/>
        <family val="2"/>
        <scheme val="minor"/>
      </rPr>
      <t>Advancing Chesapeake Bay Goals:</t>
    </r>
    <r>
      <rPr>
        <sz val="10"/>
        <color theme="1"/>
        <rFont val="Calibri"/>
        <family val="2"/>
        <scheme val="minor"/>
      </rPr>
      <t xml:space="preserve">  Support the </t>
    </r>
    <r>
      <rPr>
        <b/>
        <sz val="10"/>
        <color theme="1"/>
        <rFont val="Calibri"/>
        <family val="2"/>
        <scheme val="minor"/>
      </rPr>
      <t>Envision The Susquehanna</t>
    </r>
    <r>
      <rPr>
        <b/>
        <i/>
        <sz val="10"/>
        <color theme="1"/>
        <rFont val="Calibri"/>
        <family val="2"/>
        <scheme val="minor"/>
      </rPr>
      <t xml:space="preserve"> </t>
    </r>
    <r>
      <rPr>
        <sz val="10"/>
        <color theme="1"/>
        <rFont val="Calibri"/>
        <family val="2"/>
        <scheme val="minor"/>
      </rPr>
      <t xml:space="preserve">project, and Chesapeake Conservancy in the development of the </t>
    </r>
    <r>
      <rPr>
        <b/>
        <i/>
        <sz val="10"/>
        <color theme="1"/>
        <rFont val="Calibri"/>
        <family val="2"/>
        <scheme val="minor"/>
      </rPr>
      <t xml:space="preserve">Vision for the Susquehanna River.  </t>
    </r>
    <r>
      <rPr>
        <sz val="10"/>
        <color theme="1"/>
        <rFont val="Calibri"/>
        <family val="2"/>
        <scheme val="minor"/>
      </rPr>
      <t>Support Chesapeake Bay Goals &amp; Strategies.</t>
    </r>
  </si>
  <si>
    <t>1.1.5</t>
  </si>
  <si>
    <r>
      <rPr>
        <b/>
        <sz val="10"/>
        <color theme="1"/>
        <rFont val="Calibri"/>
        <family val="2"/>
        <scheme val="minor"/>
      </rPr>
      <t>Land Conservation:</t>
    </r>
    <r>
      <rPr>
        <sz val="10"/>
        <color theme="1"/>
        <rFont val="Calibri"/>
        <family val="2"/>
        <scheme val="minor"/>
      </rPr>
      <t xml:space="preserve">  Work with land trusts and other partners on conserving land within the Greenway corridor</t>
    </r>
  </si>
  <si>
    <t>Closing Costs for Rozyckie Property at Shickellemy Park Overlook</t>
  </si>
  <si>
    <t>1.2.0</t>
  </si>
  <si>
    <t>Create greater awareness for the greenways, trails, recreation and conservation issues and provide the training, tools, and community organizing needed by local communitites to advance greenway projects themselves.</t>
  </si>
  <si>
    <t xml:space="preserve">Local partners have the capacity to plan, construct and sustain riverfront parks, walking and biking trails, river accesses, green streets, and rain gardens, in order to stimulate sustainable community development and to allow people to live healthy, more active lives. </t>
  </si>
  <si>
    <t>1.2.1</t>
  </si>
  <si>
    <r>
      <rPr>
        <b/>
        <sz val="10"/>
        <color theme="1"/>
        <rFont val="Calibri"/>
        <family val="2"/>
        <scheme val="minor"/>
      </rPr>
      <t xml:space="preserve">General Education &amp; Outreach:  </t>
    </r>
    <r>
      <rPr>
        <sz val="10"/>
        <color theme="1"/>
        <rFont val="Calibri"/>
        <family val="2"/>
        <scheme val="minor"/>
      </rPr>
      <t>General communications &amp; information to the public and media; presentations to groups &amp; organizations.</t>
    </r>
  </si>
  <si>
    <t>Suppport for Susquehanna Greenway related issues</t>
  </si>
  <si>
    <t>Erin/Kassia</t>
  </si>
  <si>
    <t>1.2.2</t>
  </si>
  <si>
    <r>
      <rPr>
        <b/>
        <sz val="10"/>
        <color theme="1"/>
        <rFont val="Calibri"/>
        <family val="2"/>
        <scheme val="minor"/>
      </rPr>
      <t>News &amp; Press:</t>
    </r>
    <r>
      <rPr>
        <sz val="10"/>
        <color theme="1"/>
        <rFont val="Calibri"/>
        <family val="2"/>
        <scheme val="minor"/>
      </rPr>
      <t xml:space="preserve">  Produce 10 electronic newsletters and press releases to inform stakeholders, members  about SG news, events, and success stories </t>
    </r>
  </si>
  <si>
    <t>Support for Susquehanna Greenway measured by event participation, news coverage,  number of volunteers &amp; members</t>
  </si>
  <si>
    <t>1.2.3</t>
  </si>
  <si>
    <r>
      <rPr>
        <b/>
        <sz val="10"/>
        <color theme="1"/>
        <rFont val="Calibri"/>
        <family val="2"/>
        <scheme val="minor"/>
      </rPr>
      <t xml:space="preserve">SGP Web Site:  </t>
    </r>
    <r>
      <rPr>
        <sz val="10"/>
        <color theme="1"/>
        <rFont val="Calibri"/>
        <family val="2"/>
        <scheme val="minor"/>
      </rPr>
      <t>Expand and maintain content on the Susquehanna Greenway website, emphasizing the PLAN, FUND, and SUCCEED pages.</t>
    </r>
  </si>
  <si>
    <t>Local partners are informed about resources to advance greenway projects.</t>
  </si>
  <si>
    <t>1.2.4</t>
  </si>
  <si>
    <r>
      <rPr>
        <b/>
        <sz val="10"/>
        <color theme="1"/>
        <rFont val="Calibri"/>
        <family val="2"/>
        <scheme val="minor"/>
      </rPr>
      <t xml:space="preserve">Social Media:  </t>
    </r>
    <r>
      <rPr>
        <sz val="10"/>
        <color theme="1"/>
        <rFont val="Calibri"/>
        <family val="2"/>
        <scheme val="minor"/>
      </rPr>
      <t>Conduct social media campaigns</t>
    </r>
  </si>
  <si>
    <t>Support for Susquehanna Greenway: measured by event participation, news coverage,  number of volunteers &amp; members</t>
  </si>
  <si>
    <t>1.2.5</t>
  </si>
  <si>
    <r>
      <rPr>
        <b/>
        <sz val="10"/>
        <color theme="1"/>
        <rFont val="Calibri"/>
        <family val="2"/>
        <scheme val="minor"/>
      </rPr>
      <t>Photo Library:</t>
    </r>
    <r>
      <rPr>
        <sz val="10"/>
        <color theme="1"/>
        <rFont val="Calibri"/>
        <family val="2"/>
        <scheme val="minor"/>
      </rPr>
      <t xml:space="preserve">  Manage and maintain the SG Photo Library.              </t>
    </r>
  </si>
  <si>
    <t>1.2.6</t>
  </si>
  <si>
    <r>
      <rPr>
        <b/>
        <sz val="10"/>
        <color theme="1"/>
        <rFont val="Calibri"/>
        <family val="2"/>
        <scheme val="minor"/>
      </rPr>
      <t>Tabling Events:</t>
    </r>
    <r>
      <rPr>
        <sz val="10"/>
        <color theme="1"/>
        <rFont val="Calibri"/>
        <family val="2"/>
        <scheme val="minor"/>
      </rPr>
      <t xml:space="preserve">  Participate in a minimum of 12 tabling events to build awareness for the greenway and engage volunteers and members</t>
    </r>
  </si>
  <si>
    <t>Travel Expenses Tabling Events</t>
  </si>
  <si>
    <t>1.2.7</t>
  </si>
  <si>
    <r>
      <rPr>
        <b/>
        <sz val="10"/>
        <color theme="1"/>
        <rFont val="Calibri"/>
        <family val="2"/>
        <scheme val="minor"/>
      </rPr>
      <t>SG Newsletter Fall 2015:</t>
    </r>
    <r>
      <rPr>
        <sz val="10"/>
        <color theme="1"/>
        <rFont val="Calibri"/>
        <family val="2"/>
        <scheme val="minor"/>
      </rPr>
      <t xml:space="preserve">  Plan the design &amp; distribution of the SG 2015 Fall Newsletter.</t>
    </r>
  </si>
  <si>
    <t>1.2.8</t>
  </si>
  <si>
    <r>
      <rPr>
        <b/>
        <sz val="10"/>
        <color theme="1"/>
        <rFont val="Calibri"/>
        <family val="2"/>
        <scheme val="minor"/>
      </rPr>
      <t>SG Newsletter Spring 2016:</t>
    </r>
    <r>
      <rPr>
        <sz val="10"/>
        <color theme="1"/>
        <rFont val="Calibri"/>
        <family val="2"/>
        <scheme val="minor"/>
      </rPr>
      <t xml:space="preserve">  Plan the design &amp; distribution of the SG 2016 Spring Newsletter.</t>
    </r>
  </si>
  <si>
    <t>1.2.9</t>
  </si>
  <si>
    <r>
      <rPr>
        <b/>
        <sz val="10"/>
        <color theme="1"/>
        <rFont val="Calibri"/>
        <family val="2"/>
        <scheme val="minor"/>
      </rPr>
      <t>SG Information Brochure:</t>
    </r>
    <r>
      <rPr>
        <sz val="10"/>
        <color theme="1"/>
        <rFont val="Calibri"/>
        <family val="2"/>
        <scheme val="minor"/>
      </rPr>
      <t xml:space="preserve">  Plan the design &amp; distribution of the Susquehanna Greenway (tri-fold) Brochure</t>
    </r>
  </si>
  <si>
    <t>Printing and postage for Fall 2015 Newsletter</t>
  </si>
  <si>
    <t>Printing and postage for Spring 2016 Newsletter</t>
  </si>
  <si>
    <t>Printing Costs for SG Information Brochure</t>
  </si>
  <si>
    <t>1.2.10</t>
  </si>
  <si>
    <r>
      <rPr>
        <b/>
        <sz val="10"/>
        <color theme="1"/>
        <rFont val="Calibri"/>
        <family val="2"/>
        <scheme val="minor"/>
      </rPr>
      <t>Photo Contest</t>
    </r>
    <r>
      <rPr>
        <sz val="10"/>
        <color theme="1"/>
        <rFont val="Calibri"/>
        <family val="2"/>
        <scheme val="minor"/>
      </rPr>
      <t>:  Plan, promote and implement the annual SG Photo Contest.</t>
    </r>
  </si>
  <si>
    <t>Local residents, amateur and professional photographers, and children explore Susquehanna Greenway River Towns and recreational assets to capture images of their most Treasured Towns and Landscapes of the Susquehanna Greenway.</t>
  </si>
  <si>
    <t>1.2.11</t>
  </si>
  <si>
    <r>
      <rPr>
        <b/>
        <sz val="10"/>
        <color theme="1"/>
        <rFont val="Calibri"/>
        <family val="2"/>
        <scheme val="minor"/>
      </rPr>
      <t xml:space="preserve">Traveling Gallery:  </t>
    </r>
    <r>
      <rPr>
        <sz val="10"/>
        <color theme="1"/>
        <rFont val="Calibri"/>
        <family val="2"/>
        <scheme val="minor"/>
      </rPr>
      <t xml:space="preserve">Plan, promote &amp; implement the Traveling Gallery and gallery opening night events. </t>
    </r>
  </si>
  <si>
    <t>Support for Susquehanna Greenway: measured by event participation, news coverage,  attendance by members &amp; constituents.</t>
  </si>
  <si>
    <t>Kassia/Scarlett</t>
  </si>
  <si>
    <t>Direct costs for Photo Contest Prizes</t>
  </si>
  <si>
    <t>Direct costs for Photo Gallery Framing</t>
  </si>
  <si>
    <t>Travel Expenses for Photo Gallery installations</t>
  </si>
  <si>
    <t>Gallery Event Printing &amp; Postage: Posters, announcements, invites, etc.</t>
  </si>
  <si>
    <t>Gallery Opening Event Expenses: Catering, Supplies, etc.</t>
  </si>
  <si>
    <t>1.2.12</t>
  </si>
  <si>
    <r>
      <rPr>
        <b/>
        <sz val="10"/>
        <color theme="1"/>
        <rFont val="Calibri"/>
        <family val="2"/>
        <scheme val="minor"/>
      </rPr>
      <t xml:space="preserve">Video Contest:  </t>
    </r>
    <r>
      <rPr>
        <sz val="10"/>
        <color theme="1"/>
        <rFont val="Calibri"/>
        <family val="2"/>
        <scheme val="minor"/>
      </rPr>
      <t>Plan, promote and implement the first annual SG Video Contest</t>
    </r>
  </si>
  <si>
    <t>Participants develop, film, and share a "My Susquehanna Greenway Story" video short that depicts their unique personal experiences with the Susquehanna River or river communities.</t>
  </si>
  <si>
    <t>Trish, Alice, Bridget</t>
  </si>
  <si>
    <t>Direct costs for video production and prizes</t>
  </si>
  <si>
    <t>1.2.13</t>
  </si>
  <si>
    <r>
      <rPr>
        <b/>
        <sz val="10"/>
        <color theme="1"/>
        <rFont val="Calibri"/>
        <family val="2"/>
        <scheme val="minor"/>
      </rPr>
      <t xml:space="preserve">SG Displays:  </t>
    </r>
    <r>
      <rPr>
        <sz val="10"/>
        <color theme="1"/>
        <rFont val="Calibri"/>
        <family val="2"/>
        <scheme val="minor"/>
      </rPr>
      <t xml:space="preserve">Design &amp; distribute new Susquehanna Greenway Displays                                                              </t>
    </r>
  </si>
  <si>
    <t>Zach 2.0</t>
  </si>
  <si>
    <t>Direct cost of displays</t>
  </si>
  <si>
    <t>1.2.14</t>
  </si>
  <si>
    <r>
      <rPr>
        <b/>
        <sz val="10"/>
        <color theme="1"/>
        <rFont val="Calibri"/>
        <family val="2"/>
        <scheme val="minor"/>
      </rPr>
      <t>CRM (Client Relationship Management):</t>
    </r>
    <r>
      <rPr>
        <sz val="10"/>
        <color theme="1"/>
        <rFont val="Calibri"/>
        <family val="2"/>
        <scheme val="minor"/>
      </rPr>
      <t xml:space="preserve">  Manage eTapestry database &amp; Blackbaud services subscription.  Perform database updates &amp; data entry.</t>
    </r>
  </si>
  <si>
    <t>Michele</t>
  </si>
  <si>
    <t>1.2.15</t>
  </si>
  <si>
    <r>
      <rPr>
        <b/>
        <sz val="10"/>
        <color theme="1"/>
        <rFont val="Calibri"/>
        <family val="2"/>
        <scheme val="minor"/>
      </rPr>
      <t>Web Platform Support</t>
    </r>
    <r>
      <rPr>
        <sz val="10"/>
        <color theme="1"/>
        <rFont val="Calibri"/>
        <family val="2"/>
        <scheme val="minor"/>
      </rPr>
      <t xml:space="preserve">:  Manage SGP web site application &amp; platform maintenance.                             </t>
    </r>
  </si>
  <si>
    <t>1.2.16</t>
  </si>
  <si>
    <r>
      <rPr>
        <b/>
        <sz val="10"/>
        <color theme="1"/>
        <rFont val="Calibri"/>
        <family val="2"/>
        <scheme val="minor"/>
      </rPr>
      <t>SGP Merchandise:</t>
    </r>
    <r>
      <rPr>
        <sz val="10"/>
        <color theme="1"/>
        <rFont val="Calibri"/>
        <family val="2"/>
        <scheme val="minor"/>
      </rPr>
      <t xml:space="preserve">  Planning &amp; management of the SG Logo Merchandise Sales &amp; Distribution Project.                           </t>
    </r>
  </si>
  <si>
    <t>Direct costs of Blackbaud eTapestry database subscription &amp; SGP Web Site domain and maintenance.</t>
  </si>
  <si>
    <t>Direct costs of web site platform &amp; domain:  design/development &amp; maintenance services</t>
  </si>
  <si>
    <t>Direct costs of SG Logo Merchandise for stock or outreach events.</t>
  </si>
  <si>
    <t>E-Commerce pages &amp; order processing, COGS, packaging and shipping of orders to be paid by the Merchandise Sales Contractor.  Costs will apply when SGP "fills out" order minimums, or places additional orders with items to be "stocked".</t>
  </si>
  <si>
    <t>1.2.17</t>
  </si>
  <si>
    <r>
      <rPr>
        <b/>
        <sz val="10"/>
        <color theme="1"/>
        <rFont val="Calibri"/>
        <family val="2"/>
        <scheme val="minor"/>
      </rPr>
      <t>EOP Progress Reporting</t>
    </r>
    <r>
      <rPr>
        <sz val="10"/>
        <color theme="1"/>
        <rFont val="Calibri"/>
        <family val="2"/>
        <scheme val="minor"/>
      </rPr>
      <t>: Staff collaboration &amp; reporting on objectives, tasks, &amp; outcomes:  staff meetings, timesheets, managing/documenting metrics of success &amp; accomplishments, managing project expenditures &amp; deliverables.</t>
    </r>
  </si>
  <si>
    <t>SGP Board &amp; Staff, partners &amp; stakeholders will have timely and accurate reporting that shows accountability for project goals, accomplishments &amp; expenditures.</t>
  </si>
  <si>
    <t>1.2.18</t>
  </si>
  <si>
    <r>
      <rPr>
        <b/>
        <sz val="10"/>
        <color theme="1"/>
        <rFont val="Calibri"/>
        <family val="2"/>
        <scheme val="minor"/>
      </rPr>
      <t xml:space="preserve">EOP Grant Administration: </t>
    </r>
    <r>
      <rPr>
        <sz val="10"/>
        <color theme="1"/>
        <rFont val="Calibri"/>
        <family val="2"/>
        <scheme val="minor"/>
      </rPr>
      <t>General administration of EOP Program Grant Agreements.</t>
    </r>
  </si>
  <si>
    <t>Funders will have timely reporting that shows accountability for project goals, accomplishments &amp; expenditures.</t>
  </si>
  <si>
    <t>1.2.19</t>
  </si>
  <si>
    <r>
      <rPr>
        <b/>
        <sz val="10"/>
        <color theme="1"/>
        <rFont val="Calibri"/>
        <family val="2"/>
        <scheme val="minor"/>
      </rPr>
      <t>EOP Work Planning:</t>
    </r>
    <r>
      <rPr>
        <sz val="10"/>
        <color theme="1"/>
        <rFont val="Calibri"/>
        <family val="2"/>
        <scheme val="minor"/>
      </rPr>
      <t xml:space="preserve">  Development of an annual work plan and resources for next year's EOP Program.  Work on EOP-related SGP Strategic Planning.</t>
    </r>
  </si>
  <si>
    <t>The plan will guide program initiatives. Reources will be available to run the program</t>
  </si>
  <si>
    <t>1.3.0</t>
  </si>
  <si>
    <t>Advocacy - Increase support for bike/pedestrian trails, water trails, and community green infrastructure initiatives</t>
  </si>
  <si>
    <t>1.3.1</t>
  </si>
  <si>
    <r>
      <rPr>
        <b/>
        <sz val="10"/>
        <color theme="1"/>
        <rFont val="Calibri"/>
        <family val="2"/>
        <scheme val="minor"/>
      </rPr>
      <t xml:space="preserve">Policy Committee:  </t>
    </r>
    <r>
      <rPr>
        <sz val="10"/>
        <color theme="1"/>
        <rFont val="Calibri"/>
        <family val="2"/>
        <scheme val="minor"/>
      </rPr>
      <t xml:space="preserve">Support the SGP Policy Committee and key partners to develop advocacy strategies and position statements on issues of importance to SGP's mission </t>
    </r>
  </si>
  <si>
    <t>SGP Board and Staff have an agreed positions to address issues that impact SGP's mission</t>
  </si>
  <si>
    <t>1.3.2</t>
  </si>
  <si>
    <r>
      <rPr>
        <b/>
        <sz val="10"/>
        <color theme="1"/>
        <rFont val="Calibri"/>
        <family val="2"/>
        <scheme val="minor"/>
      </rPr>
      <t xml:space="preserve">Advocacy Conferencing:  </t>
    </r>
    <r>
      <rPr>
        <sz val="10"/>
        <color theme="1"/>
        <rFont val="Calibri"/>
        <family val="2"/>
        <scheme val="minor"/>
      </rPr>
      <t>Participate in the Choose Clean Water Coalition, Renew Growing Greener</t>
    </r>
  </si>
  <si>
    <t xml:space="preserve">Improved ability for SGP to advocate </t>
  </si>
  <si>
    <t>1.3.3</t>
  </si>
  <si>
    <r>
      <t xml:space="preserve">Advocacy Outreach:  </t>
    </r>
    <r>
      <rPr>
        <sz val="10"/>
        <color theme="1"/>
        <rFont val="Calibri"/>
        <family val="2"/>
        <scheme val="minor"/>
      </rPr>
      <t>Advocacy Meeting Support, E-Alerts, Letter Campaigns.</t>
    </r>
  </si>
  <si>
    <t>1.3.4</t>
  </si>
  <si>
    <r>
      <t xml:space="preserve">Advocacy Lobbying:  </t>
    </r>
    <r>
      <rPr>
        <sz val="10"/>
        <color theme="1"/>
        <rFont val="Calibri"/>
        <family val="2"/>
        <scheme val="minor"/>
      </rPr>
      <t>Meetings with Legislators.</t>
    </r>
  </si>
  <si>
    <t>Conference Registrations &amp; Fees</t>
  </si>
  <si>
    <t>River Towns</t>
  </si>
  <si>
    <t>Build capacity of local partners to plan, construct and sustain riverfront parks, trails, river accesses, green infrastructure, and greenway signs in order to stimulate sustainable community Development</t>
  </si>
  <si>
    <t>2.1.0</t>
  </si>
  <si>
    <t>Support SGP River Towns Committee &amp; the River Towns Program to identify and prioritize the relevant needs of our communities and program</t>
  </si>
  <si>
    <t>The committee will develop strategies and program recommendations to improve SGPs impact in its River Towns</t>
  </si>
  <si>
    <t>2.1.1</t>
  </si>
  <si>
    <r>
      <rPr>
        <b/>
        <sz val="10"/>
        <color theme="1"/>
        <rFont val="Calibri"/>
        <family val="2"/>
        <scheme val="minor"/>
      </rPr>
      <t xml:space="preserve">River Towns Committee: </t>
    </r>
    <r>
      <rPr>
        <sz val="10"/>
        <color theme="1"/>
        <rFont val="Calibri"/>
        <family val="2"/>
        <scheme val="minor"/>
      </rPr>
      <t xml:space="preserve"> Convene a minimum of 2 meetings, conference calls or webinars with River Towns Committee</t>
    </r>
  </si>
  <si>
    <t>The committee will be engaged with the River Town process and contribute new ideas for its direction forward</t>
  </si>
  <si>
    <t>Zach 2.0, Alice</t>
  </si>
  <si>
    <t>2.1.2</t>
  </si>
  <si>
    <r>
      <rPr>
        <b/>
        <sz val="10"/>
        <color theme="1"/>
        <rFont val="Calibri"/>
        <family val="2"/>
        <scheme val="minor"/>
      </rPr>
      <t>River Towns Program Manual:</t>
    </r>
    <r>
      <rPr>
        <sz val="10"/>
        <color theme="1"/>
        <rFont val="Calibri"/>
        <family val="2"/>
        <scheme val="minor"/>
      </rPr>
      <t xml:space="preserve">  Updates/revisions to the River Towns Manual with Team officer descriptions; new Peer Grant SOWs, new Year 1 Report Format; develop semi-annual reporting mechanism</t>
    </r>
  </si>
  <si>
    <t>Communities have more specific information and expectations for what the River Town Team will achieve and their role vs SGP's role.</t>
  </si>
  <si>
    <t>RT</t>
  </si>
  <si>
    <t>Graphic Design &amp; Printing for revision of the River Towns Program Manual</t>
  </si>
  <si>
    <t>2.1.3</t>
  </si>
  <si>
    <r>
      <rPr>
        <b/>
        <sz val="10"/>
        <color theme="1"/>
        <rFont val="Calibri"/>
        <family val="2"/>
        <scheme val="minor"/>
      </rPr>
      <t>Partner Collaboration:</t>
    </r>
    <r>
      <rPr>
        <sz val="10"/>
        <color theme="1"/>
        <rFont val="Calibri"/>
        <family val="2"/>
        <scheme val="minor"/>
      </rPr>
      <t xml:space="preserve">  Participate in Key Conferences.  Meet with county planners, Conservation Districts and municipal officials in high priority areas to develop strategies for advancing projects.</t>
    </r>
  </si>
  <si>
    <t>2.1.4</t>
  </si>
  <si>
    <r>
      <rPr>
        <b/>
        <sz val="10"/>
        <color theme="1"/>
        <rFont val="Calibri"/>
        <family val="2"/>
        <scheme val="minor"/>
      </rPr>
      <t>Staff Development:</t>
    </r>
    <r>
      <rPr>
        <sz val="10"/>
        <color theme="1"/>
        <rFont val="Calibri"/>
        <family val="2"/>
        <scheme val="minor"/>
      </rPr>
      <t xml:space="preserve">  Participate in River Towns related program training.</t>
    </r>
  </si>
  <si>
    <t>Conference and training Registrations &amp; Fees</t>
  </si>
  <si>
    <t>2.1.5</t>
  </si>
  <si>
    <r>
      <rPr>
        <b/>
        <sz val="10"/>
        <color theme="1"/>
        <rFont val="Calibri"/>
        <family val="2"/>
        <scheme val="minor"/>
      </rPr>
      <t xml:space="preserve">River Towns Promotion:  </t>
    </r>
    <r>
      <rPr>
        <sz val="10"/>
        <color theme="1"/>
        <rFont val="Calibri"/>
        <family val="2"/>
        <scheme val="minor"/>
      </rPr>
      <t>Generate articles, success stories, profiles, etc.,  for publicity &amp; promotion of RT work in SGP newsletters, website, and outreach events.</t>
    </r>
  </si>
  <si>
    <t>River Towns will be recognized as a regional asset which attracts visitors and investment.  Communities are seen as destinations instead of a point.</t>
  </si>
  <si>
    <t>2.1.6</t>
  </si>
  <si>
    <r>
      <rPr>
        <b/>
        <sz val="10"/>
        <color theme="1"/>
        <rFont val="Calibri"/>
        <family val="2"/>
        <scheme val="minor"/>
      </rPr>
      <t>River Towns Progress Reporting</t>
    </r>
    <r>
      <rPr>
        <sz val="10"/>
        <color theme="1"/>
        <rFont val="Calibri"/>
        <family val="2"/>
        <scheme val="minor"/>
      </rPr>
      <t>: Staff collaboration &amp; reporting on objectives, tasks, &amp; outcomes:  staff meetings, timesheets, managing/documenting metrics of success &amp; accomplishments, managing project expenditures &amp; deliverables.</t>
    </r>
  </si>
  <si>
    <t>2.1.7</t>
  </si>
  <si>
    <r>
      <rPr>
        <b/>
        <sz val="10"/>
        <color theme="1"/>
        <rFont val="Calibri"/>
        <family val="2"/>
        <scheme val="minor"/>
      </rPr>
      <t xml:space="preserve">River Towns Grant Administration: </t>
    </r>
    <r>
      <rPr>
        <sz val="10"/>
        <color theme="1"/>
        <rFont val="Calibri"/>
        <family val="2"/>
        <scheme val="minor"/>
      </rPr>
      <t>General administration of RT Program Grant Agreements.</t>
    </r>
  </si>
  <si>
    <t>Zach 2.0, Barbara</t>
  </si>
  <si>
    <t>2.1.8</t>
  </si>
  <si>
    <r>
      <rPr>
        <b/>
        <sz val="10"/>
        <color theme="1"/>
        <rFont val="Calibri"/>
        <family val="2"/>
        <scheme val="minor"/>
      </rPr>
      <t>River Towns Work Plan:</t>
    </r>
    <r>
      <rPr>
        <sz val="10"/>
        <color theme="1"/>
        <rFont val="Calibri"/>
        <family val="2"/>
        <scheme val="minor"/>
      </rPr>
      <t xml:space="preserve">  Development of an annual work plan and resources for next year's RT Program. Work on RT-related SGP Strategic Planning.</t>
    </r>
  </si>
  <si>
    <t>2.2.0</t>
  </si>
  <si>
    <r>
      <rPr>
        <b/>
        <u/>
        <sz val="10"/>
        <color theme="1"/>
        <rFont val="Calibri"/>
        <family val="2"/>
        <scheme val="minor"/>
      </rPr>
      <t>Y1 River Towns</t>
    </r>
    <r>
      <rPr>
        <b/>
        <sz val="10"/>
        <color theme="1"/>
        <rFont val="Calibri"/>
        <family val="2"/>
        <scheme val="minor"/>
      </rPr>
      <t>:  Assist 4 communities to become designated as SGP River Towns and work collaboratively with each community on environmentally sound revitalization strategies (2 through Peer Grant finding)</t>
    </r>
  </si>
  <si>
    <t>4 communities will be identified as SGP River Towns which will make them more visible throughout the greenway and attract investment and visitors</t>
  </si>
  <si>
    <t>2.2.1</t>
  </si>
  <si>
    <r>
      <rPr>
        <b/>
        <sz val="10"/>
        <color theme="1"/>
        <rFont val="Calibri"/>
        <family val="2"/>
        <scheme val="minor"/>
      </rPr>
      <t xml:space="preserve">River Town Designation:  </t>
    </r>
    <r>
      <rPr>
        <sz val="10"/>
        <color theme="1"/>
        <rFont val="Calibri"/>
        <family val="2"/>
        <scheme val="minor"/>
      </rPr>
      <t>Provide assistance to 4 communities who are ready and willing to begin the River Town designation process. In each community, coordinate one outreach meeting, with local leaders and prospective river town team members, on the benefits of greenways, the Susquehanna Greenway River Town Program, and the RT designation process.  In each community, facilitate River Town designation.</t>
    </r>
  </si>
  <si>
    <t>Communities will understand the benefits that the RT program offers and begin to identify potential demonstration projects.  Communities will have a diverse River Town Team made up of local leaders.</t>
  </si>
  <si>
    <t>2.2.2</t>
  </si>
  <si>
    <r>
      <rPr>
        <b/>
        <sz val="10"/>
        <color theme="1"/>
        <rFont val="Calibri"/>
        <family val="2"/>
        <scheme val="minor"/>
      </rPr>
      <t xml:space="preserve">River Town Visioning:  </t>
    </r>
    <r>
      <rPr>
        <sz val="10"/>
        <color theme="1"/>
        <rFont val="Calibri"/>
        <family val="2"/>
        <scheme val="minor"/>
      </rPr>
      <t>In each designated River Town, facilitate a series of 4 meetings for community visioning, and project identification (16 total meetings).</t>
    </r>
  </si>
  <si>
    <t>Communities will benefit from a clear vision and report containing priority projects for future progress</t>
  </si>
  <si>
    <t>2.2.3</t>
  </si>
  <si>
    <r>
      <rPr>
        <b/>
        <sz val="10"/>
        <color theme="1"/>
        <rFont val="Calibri"/>
        <family val="2"/>
        <scheme val="minor"/>
      </rPr>
      <t xml:space="preserve">River Town Conceptual Plan:  </t>
    </r>
    <r>
      <rPr>
        <sz val="10"/>
        <color theme="1"/>
        <rFont val="Calibri"/>
        <family val="2"/>
        <scheme val="minor"/>
      </rPr>
      <t xml:space="preserve">In each designated River Town, facilitate the creation of a </t>
    </r>
    <r>
      <rPr>
        <b/>
        <i/>
        <sz val="10"/>
        <color theme="1"/>
        <rFont val="Calibri"/>
        <family val="2"/>
        <scheme val="minor"/>
      </rPr>
      <t>Year 1 - River Town Conceptual Plan</t>
    </r>
    <r>
      <rPr>
        <sz val="10"/>
        <color theme="1"/>
        <rFont val="Calibri"/>
        <family val="2"/>
        <scheme val="minor"/>
      </rPr>
      <t xml:space="preserve"> that details the public process, community input, values, vision and project priorities. (4 total reports)</t>
    </r>
  </si>
  <si>
    <t>Community will complete projects efficiently with a clear prioritized focus and will become a highly visible SGP River Town</t>
  </si>
  <si>
    <t>2.2.4</t>
  </si>
  <si>
    <r>
      <rPr>
        <b/>
        <sz val="10"/>
        <color theme="1"/>
        <rFont val="Calibri"/>
        <family val="2"/>
        <scheme val="minor"/>
      </rPr>
      <t xml:space="preserve">River Town Project Tech. Assistance:  </t>
    </r>
    <r>
      <rPr>
        <sz val="10"/>
        <color theme="1"/>
        <rFont val="Calibri"/>
        <family val="2"/>
        <scheme val="minor"/>
      </rPr>
      <t>In each designated River Town, assist the community in selecting one large-scale priority project for implementation by the municipality and one priority project to be implemented by community volunteers.</t>
    </r>
  </si>
  <si>
    <t xml:space="preserve">Community will be able to coordinate funding and implementation of demonstration project </t>
  </si>
  <si>
    <t>Printing for Conceptual Plans for 4  Communities.</t>
  </si>
  <si>
    <t>River Town signs, Double-Side w Frame, for 4 communities</t>
  </si>
  <si>
    <t>Communities are identified as River Towns and the RT Teams have tools for community engagement</t>
  </si>
  <si>
    <t>Travel Expenses (Staff Mileage &amp; Misc. for local meetings with Year 1 Towns.)</t>
  </si>
  <si>
    <t>2.2.5</t>
  </si>
  <si>
    <r>
      <rPr>
        <b/>
        <sz val="10"/>
        <color theme="1"/>
        <rFont val="Calibri"/>
        <family val="2"/>
        <scheme val="minor"/>
      </rPr>
      <t xml:space="preserve">Williamsport Civic-Engagement Project:  </t>
    </r>
    <r>
      <rPr>
        <sz val="10"/>
        <color theme="1"/>
        <rFont val="Calibri"/>
        <family val="2"/>
        <scheme val="minor"/>
      </rPr>
      <t xml:space="preserve">All phases and tasks as defined in the grant application </t>
    </r>
    <r>
      <rPr>
        <b/>
        <i/>
        <sz val="10"/>
        <color theme="1"/>
        <rFont val="Calibri"/>
        <family val="2"/>
        <scheme val="minor"/>
      </rPr>
      <t>PA Humanities Pre-Work Civic Engagement Project for Williamsport</t>
    </r>
    <r>
      <rPr>
        <sz val="10"/>
        <color theme="1"/>
        <rFont val="Calibri"/>
        <family val="2"/>
        <scheme val="minor"/>
      </rPr>
      <t>, and the SOW of peer grant match funding for this project.</t>
    </r>
  </si>
  <si>
    <t>Alice, Bridget</t>
  </si>
  <si>
    <t>WCEP</t>
  </si>
  <si>
    <t>Printing &amp; Supplies for Williamsport Civic Engagement Project</t>
  </si>
  <si>
    <t>Meeting &amp; Conferencing Expenses (Telephone, Supplies, etc.) for Williamsport Civic Engagement Project</t>
  </si>
  <si>
    <t>Travel Expenses (Staff Mileage &amp; Misc.) for Williamsport Civic Engagement Project</t>
  </si>
  <si>
    <t>2.2.6</t>
  </si>
  <si>
    <r>
      <rPr>
        <b/>
        <sz val="10"/>
        <color theme="1"/>
        <rFont val="Calibri"/>
        <family val="2"/>
        <scheme val="minor"/>
      </rPr>
      <t xml:space="preserve">Selinsgrove Project:  </t>
    </r>
    <r>
      <rPr>
        <sz val="10"/>
        <color theme="1"/>
        <rFont val="Calibri"/>
        <family val="2"/>
        <scheme val="minor"/>
      </rPr>
      <t>All phases and tasks as defined in the specific Peer Project SOW for Selinsgrove.</t>
    </r>
  </si>
  <si>
    <t>Trish,  Bridget</t>
  </si>
  <si>
    <t>PTPP</t>
  </si>
  <si>
    <t>Printing &amp; Supplies for Peer Consulting Project</t>
  </si>
  <si>
    <t>Travel Expenses (Staff Mileage &amp; Misc.) for Peer Consulting Project</t>
  </si>
  <si>
    <t>2.3.0</t>
  </si>
  <si>
    <r>
      <rPr>
        <b/>
        <u/>
        <sz val="10"/>
        <color theme="1"/>
        <rFont val="Calibri"/>
        <family val="2"/>
        <scheme val="minor"/>
      </rPr>
      <t>Y2/Y3 River Towns</t>
    </r>
    <r>
      <rPr>
        <b/>
        <sz val="10"/>
        <color theme="1"/>
        <rFont val="Calibri"/>
        <family val="2"/>
        <scheme val="minor"/>
      </rPr>
      <t xml:space="preserve">:  Provide continued assistance to Year 2 and Year 3 River Town Communities through project support, funding identification, grant administration, and project implementation.  </t>
    </r>
  </si>
  <si>
    <t>Communities will continue to build local capacity to complete demonstration projects and will be able to move forward with less SGP assistance on future projects.</t>
  </si>
  <si>
    <t>2.3.1</t>
  </si>
  <si>
    <r>
      <rPr>
        <b/>
        <sz val="10"/>
        <color theme="1"/>
        <rFont val="Calibri"/>
        <family val="2"/>
        <scheme val="minor"/>
      </rPr>
      <t xml:space="preserve">River Town Tech. Assistance:  </t>
    </r>
    <r>
      <rPr>
        <sz val="10"/>
        <color theme="1"/>
        <rFont val="Calibri"/>
        <family val="2"/>
        <scheme val="minor"/>
      </rPr>
      <t>Assist SGP River Towns with planning and implementing priority projects from their community visioning meetings (Jersey Shore and Lock Haven will be part of pilot project on Asset Based Entrepreneurial Development).  Identify River Town Team needs and assist with additional resources on funding or training.</t>
    </r>
  </si>
  <si>
    <t>Community will learn and gain local capacity through SGP's assistance and training/workshop opportunities.  River Town Teams will become able to take on more projects with less outside help.</t>
  </si>
  <si>
    <t>2.3.2</t>
  </si>
  <si>
    <r>
      <rPr>
        <b/>
        <sz val="10"/>
        <color theme="1"/>
        <rFont val="Calibri"/>
        <family val="2"/>
        <scheme val="minor"/>
      </rPr>
      <t xml:space="preserve">River Town Implementation Plans:  </t>
    </r>
    <r>
      <rPr>
        <sz val="10"/>
        <color theme="1"/>
        <rFont val="Calibri"/>
        <family val="2"/>
        <scheme val="minor"/>
      </rPr>
      <t>Create 5-Year Community Greenway Implementation Plans</t>
    </r>
  </si>
  <si>
    <t>Graphic Design &amp; Printing for Implementation Plans &amp; Maps for 4  Communities.</t>
  </si>
  <si>
    <t>Travel Expenses (Staff Mileage &amp; Misc. for local meetings with Year 2 and 3 Towns.)</t>
  </si>
  <si>
    <t>2.3.3</t>
  </si>
  <si>
    <r>
      <rPr>
        <b/>
        <sz val="10"/>
        <rFont val="Calibri"/>
        <family val="2"/>
        <scheme val="minor"/>
      </rPr>
      <t>Renovo</t>
    </r>
    <r>
      <rPr>
        <b/>
        <sz val="10"/>
        <color theme="1"/>
        <rFont val="Calibri"/>
        <family val="2"/>
        <scheme val="minor"/>
      </rPr>
      <t xml:space="preserve"> Peer Consulting Project:  </t>
    </r>
    <r>
      <rPr>
        <sz val="10"/>
        <color theme="1"/>
        <rFont val="Calibri"/>
        <family val="2"/>
        <scheme val="minor"/>
      </rPr>
      <t>Provide Peer to Peer Consulting &amp; Planning for</t>
    </r>
    <r>
      <rPr>
        <sz val="10"/>
        <color rgb="FFFF0000"/>
        <rFont val="Calibri"/>
        <family val="2"/>
        <scheme val="minor"/>
      </rPr>
      <t xml:space="preserve"> </t>
    </r>
    <r>
      <rPr>
        <sz val="10"/>
        <rFont val="Calibri"/>
        <family val="2"/>
        <scheme val="minor"/>
      </rPr>
      <t>Renovo.</t>
    </r>
  </si>
  <si>
    <t>Greenway projects will be scoped and advanced</t>
  </si>
  <si>
    <t>2.3.4</t>
  </si>
  <si>
    <r>
      <rPr>
        <b/>
        <sz val="10"/>
        <rFont val="Calibri"/>
        <family val="2"/>
        <scheme val="minor"/>
      </rPr>
      <t xml:space="preserve">Jersey Shore Peer Consulting Project:  </t>
    </r>
    <r>
      <rPr>
        <sz val="10"/>
        <rFont val="Calibri"/>
        <family val="2"/>
        <scheme val="minor"/>
      </rPr>
      <t>Provide Peer to Peer Consulting &amp; Planning for Jersey Shore.</t>
    </r>
  </si>
  <si>
    <t>Trish, Alice</t>
  </si>
  <si>
    <t>2.3.5</t>
  </si>
  <si>
    <r>
      <rPr>
        <b/>
        <sz val="10"/>
        <rFont val="Calibri"/>
        <family val="2"/>
        <scheme val="minor"/>
      </rPr>
      <t xml:space="preserve">Montgomery Peer Consulting Project:  </t>
    </r>
    <r>
      <rPr>
        <sz val="10"/>
        <rFont val="Calibri"/>
        <family val="2"/>
        <scheme val="minor"/>
      </rPr>
      <t>Provide Peer to Peer Consulting &amp; Planning for Montgomery.</t>
    </r>
  </si>
  <si>
    <t>2.3.6</t>
  </si>
  <si>
    <r>
      <rPr>
        <b/>
        <sz val="10"/>
        <rFont val="Calibri"/>
        <family val="2"/>
        <scheme val="minor"/>
      </rPr>
      <t xml:space="preserve">Lock Haven Peer Consulting Project:  </t>
    </r>
    <r>
      <rPr>
        <sz val="10"/>
        <rFont val="Calibri"/>
        <family val="2"/>
        <scheme val="minor"/>
      </rPr>
      <t>Provide Peer to Peer Consulting &amp; Planning for Lock Haven.</t>
    </r>
  </si>
  <si>
    <t>Graphic Design &amp; Printing for Peer Consulting Projects.</t>
  </si>
  <si>
    <t>Travel Expenses (Staff Mileage &amp; Misc. for Peer Consulting Projects.)</t>
  </si>
  <si>
    <t>2.4.0</t>
  </si>
  <si>
    <t>Conduct Asset-Based Entrepreneurial Development (ABED) Project in Clinton and Lycoming Counties.</t>
  </si>
  <si>
    <t>A collaborative partnership is formed with The Progress Fund, SBDC, Lock Haven University, Clinton County Economic Partnership, Williamsport-Lycoming Chamber of Commerce and the River Towns along the Susquehanna that will foster entrepreneurial development and measure its impact on the local economy.</t>
  </si>
  <si>
    <t>2.4.1</t>
  </si>
  <si>
    <r>
      <rPr>
        <b/>
        <sz val="10"/>
        <color indexed="8"/>
        <rFont val="Calibri"/>
        <family val="2"/>
      </rPr>
      <t>ABED Research &amp; Development:</t>
    </r>
    <r>
      <rPr>
        <sz val="10"/>
        <color indexed="8"/>
        <rFont val="Calibri"/>
        <family val="2"/>
      </rPr>
      <t xml:space="preserve">  Research and Design Community Assessments &amp; User Surveys (3) - SGP will lead a collaborative effort to design community assessment methodology and user survey instruments to identify the unmet needs of residents and visitors wanting to explore the recreational/historical/cultural assets of participating communities. </t>
    </r>
  </si>
  <si>
    <t xml:space="preserve">Assessment and survey tools will be developed </t>
  </si>
  <si>
    <t>2.4.2</t>
  </si>
  <si>
    <r>
      <rPr>
        <b/>
        <sz val="10"/>
        <color theme="1"/>
        <rFont val="Calibri"/>
        <family val="2"/>
        <scheme val="minor"/>
      </rPr>
      <t>ABED Assessments &amp; Surveys</t>
    </r>
    <r>
      <rPr>
        <sz val="10"/>
        <color theme="1"/>
        <rFont val="Calibri"/>
        <family val="2"/>
        <scheme val="minor"/>
      </rPr>
      <t xml:space="preserve">:  </t>
    </r>
    <r>
      <rPr>
        <sz val="10"/>
        <color indexed="8"/>
        <rFont val="Calibri"/>
        <family val="2"/>
      </rPr>
      <t>SGP will lead the community assessment process and user surveys in (3) communities, with the assistance of a paid consultant (Progress Fund)</t>
    </r>
  </si>
  <si>
    <t>Community assets and unmet needs will be identified</t>
  </si>
  <si>
    <t>ABED</t>
  </si>
  <si>
    <t>Direct Cost of ABED Consultant Services &amp; Expenses.</t>
  </si>
  <si>
    <t>2.4.3</t>
  </si>
  <si>
    <r>
      <rPr>
        <b/>
        <sz val="10"/>
        <color indexed="8"/>
        <rFont val="Calibri"/>
        <family val="2"/>
      </rPr>
      <t>ABED Data Analysis/ Action Plan Phase 1:</t>
    </r>
    <r>
      <rPr>
        <sz val="10"/>
        <color indexed="8"/>
        <rFont val="Calibri"/>
        <family val="2"/>
      </rPr>
      <t xml:space="preserve">   Analyze Assessment and Survey Results and Formulate a Draft Action Plan - SGP will work with Progress Fund, LHU, and Visitors Bureaus to analyze community assessment  and user survey data and create the first part of the Action Plan, including break-out chapters </t>
    </r>
    <r>
      <rPr>
        <u/>
        <sz val="10"/>
        <color indexed="8"/>
        <rFont val="Calibri"/>
        <family val="2"/>
      </rPr>
      <t>and signage planning</t>
    </r>
    <r>
      <rPr>
        <sz val="10"/>
        <color indexed="8"/>
        <rFont val="Calibri"/>
        <family val="2"/>
      </rPr>
      <t xml:space="preserve"> for each community.</t>
    </r>
  </si>
  <si>
    <t>A Draft Action Plan will help to engage partners in finding solutions to address unmet needs</t>
  </si>
  <si>
    <t>2.4.4</t>
  </si>
  <si>
    <r>
      <rPr>
        <b/>
        <sz val="10"/>
        <color indexed="8"/>
        <rFont val="Calibri"/>
        <family val="2"/>
      </rPr>
      <t>ABED Workshop #1</t>
    </r>
    <r>
      <rPr>
        <sz val="10"/>
        <color indexed="8"/>
        <rFont val="Calibri"/>
        <family val="2"/>
      </rPr>
      <t xml:space="preserve"> - Plan and conduct a workshop on the overall topic of  Nature-Based Placemaking for all (3) communities to review assessment and survey results, </t>
    </r>
    <r>
      <rPr>
        <u/>
        <sz val="10"/>
        <color indexed="8"/>
        <rFont val="Calibri"/>
        <family val="2"/>
      </rPr>
      <t>and signage plans</t>
    </r>
    <r>
      <rPr>
        <sz val="10"/>
        <color indexed="8"/>
        <rFont val="Calibri"/>
        <family val="2"/>
      </rPr>
      <t>. Plan educational sessions by PA Downtown Center on (NBP) and success stories in PA Wilds and Great Allgheny Passage ; break-out sessions for each of the (3) communitiesto develop action strategies; general session to develop action strategies for Clinton &amp; Lycoming counties.</t>
    </r>
  </si>
  <si>
    <t>Key community leaders understand the economic impact that can be derived from Nature-based placemaking</t>
  </si>
  <si>
    <r>
      <t xml:space="preserve">Direct Costs for </t>
    </r>
    <r>
      <rPr>
        <b/>
        <sz val="10"/>
        <color theme="1"/>
        <rFont val="Calibri"/>
        <family val="2"/>
        <scheme val="minor"/>
      </rPr>
      <t>Workshop #1</t>
    </r>
    <r>
      <rPr>
        <sz val="10"/>
        <color theme="1"/>
        <rFont val="Calibri"/>
        <family val="2"/>
        <scheme val="minor"/>
      </rPr>
      <t xml:space="preserve"> - Catering, supplies, facilities</t>
    </r>
  </si>
  <si>
    <t>2.4.5</t>
  </si>
  <si>
    <r>
      <rPr>
        <b/>
        <sz val="10"/>
        <color indexed="8"/>
        <rFont val="Calibri"/>
        <family val="2"/>
      </rPr>
      <t xml:space="preserve">ABED Action Plan Phase 2:  </t>
    </r>
    <r>
      <rPr>
        <sz val="10"/>
        <color indexed="8"/>
        <rFont val="Calibri"/>
        <family val="2"/>
      </rPr>
      <t>SGP will develop (1) Action Plan</t>
    </r>
    <r>
      <rPr>
        <b/>
        <sz val="10"/>
        <color indexed="8"/>
        <rFont val="Calibri"/>
        <family val="2"/>
      </rPr>
      <t xml:space="preserve"> </t>
    </r>
    <r>
      <rPr>
        <sz val="10"/>
        <color indexed="8"/>
        <rFont val="Calibri"/>
        <family val="2"/>
      </rPr>
      <t>based on the findings of the assessments, user surveys, &amp; input from the workshop, and will include recommendations for partnerships and business finance, &amp; attraction strategies to foster business start-ups,  that will meet needs that have been identified. Action Plan will have break-out chapters for each of the (3) communities, as well as for Clinton &amp; Lycoming counties.</t>
    </r>
  </si>
  <si>
    <t>Key partners will be engaged in creating the and implementing the Action Plan to spur entrepreneurial development</t>
  </si>
  <si>
    <t>2.4.6</t>
  </si>
  <si>
    <r>
      <rPr>
        <b/>
        <sz val="10"/>
        <color theme="1"/>
        <rFont val="Calibri"/>
        <family val="2"/>
        <scheme val="minor"/>
      </rPr>
      <t xml:space="preserve">ABED </t>
    </r>
    <r>
      <rPr>
        <b/>
        <sz val="10"/>
        <color indexed="8"/>
        <rFont val="Calibri"/>
        <family val="2"/>
      </rPr>
      <t xml:space="preserve">Workshop #2 </t>
    </r>
    <r>
      <rPr>
        <sz val="10"/>
        <color indexed="8"/>
        <rFont val="Calibri"/>
        <family val="2"/>
      </rPr>
      <t>- Plan and conduct a workshop for all (3) communities to present the Action Plan with educational sessions on successful implementation strategies for attracting business start-ups that will help address unmet needs. Break-out sessions for each community to work on implementation strategies. General session for overall multi-county strategies.</t>
    </r>
  </si>
  <si>
    <t xml:space="preserve">Community leaders and key partners will take ownership for implementation strategies. </t>
  </si>
  <si>
    <r>
      <t xml:space="preserve">Direct Costs for </t>
    </r>
    <r>
      <rPr>
        <b/>
        <sz val="10"/>
        <color theme="1"/>
        <rFont val="Calibri"/>
        <family val="2"/>
        <scheme val="minor"/>
      </rPr>
      <t>Workshop #2</t>
    </r>
    <r>
      <rPr>
        <sz val="10"/>
        <color theme="1"/>
        <rFont val="Calibri"/>
        <family val="2"/>
        <scheme val="minor"/>
      </rPr>
      <t xml:space="preserve"> - Catering, supplies, facilities</t>
    </r>
  </si>
  <si>
    <t>2.4.7</t>
  </si>
  <si>
    <r>
      <rPr>
        <b/>
        <sz val="10"/>
        <color indexed="8"/>
        <rFont val="Calibri"/>
        <family val="2"/>
      </rPr>
      <t>ABED Action Plan Phase 3 (Final)</t>
    </r>
    <r>
      <rPr>
        <sz val="10"/>
        <color indexed="8"/>
        <rFont val="Calibri"/>
        <family val="2"/>
      </rPr>
      <t>:  Finalize the SG Asset Based- Entrepreneurial Action Plan - with break-out chapters for each of the (3) communities, as well as for both counties.</t>
    </r>
  </si>
  <si>
    <t>2.4.8</t>
  </si>
  <si>
    <r>
      <rPr>
        <b/>
        <sz val="10"/>
        <color indexed="8"/>
        <rFont val="Calibri"/>
        <family val="2"/>
      </rPr>
      <t>ABED Workshop #3</t>
    </r>
    <r>
      <rPr>
        <sz val="10"/>
        <color indexed="8"/>
        <rFont val="Calibri"/>
        <family val="2"/>
      </rPr>
      <t xml:space="preserve">- Plan and conduct a workshop for all (3) communities and entrepreneurs on Starting a Successful Nature/Cultural Based Business </t>
    </r>
  </si>
  <si>
    <t>Entrepreneurs will be provided technical assistance on writing sound business plans and financing options for small business.</t>
  </si>
  <si>
    <r>
      <t xml:space="preserve">Direct Costs for </t>
    </r>
    <r>
      <rPr>
        <b/>
        <sz val="10"/>
        <color theme="1"/>
        <rFont val="Calibri"/>
        <family val="2"/>
        <scheme val="minor"/>
      </rPr>
      <t>Workshop #3</t>
    </r>
    <r>
      <rPr>
        <sz val="10"/>
        <color theme="1"/>
        <rFont val="Calibri"/>
        <family val="2"/>
        <scheme val="minor"/>
      </rPr>
      <t>- Catering, supplies, facilities</t>
    </r>
  </si>
  <si>
    <t>Travel Expenses (Staff Mileage &amp; Misc.) for ABED Project</t>
  </si>
  <si>
    <t>2.5.0</t>
  </si>
  <si>
    <t>Promote the Susquehanna Greenway and Improve User Experience through Signage.</t>
  </si>
  <si>
    <t>Communities will understand that they are part of a much larger greenway system</t>
  </si>
  <si>
    <t>2.5.1</t>
  </si>
  <si>
    <r>
      <rPr>
        <b/>
        <i/>
        <sz val="10"/>
        <color theme="1"/>
        <rFont val="Calibri"/>
        <family val="2"/>
        <scheme val="minor"/>
      </rPr>
      <t xml:space="preserve">Visual Connections:  </t>
    </r>
    <r>
      <rPr>
        <sz val="10"/>
        <color theme="1"/>
        <rFont val="Calibri"/>
        <family val="2"/>
        <scheme val="minor"/>
      </rPr>
      <t>Identification of new signage examples that have been implemented throughout the greenway, and updates to the signage guidelines, both in hardcopy and on the website.</t>
    </r>
  </si>
  <si>
    <t>New signs such as trail blazes, park signage, and interpretive panels will become more visible and numerous throughout greenway</t>
  </si>
  <si>
    <t>2.5.2</t>
  </si>
  <si>
    <r>
      <rPr>
        <b/>
        <sz val="10"/>
        <color theme="1"/>
        <rFont val="Calibri"/>
        <family val="2"/>
        <scheme val="minor"/>
      </rPr>
      <t>Signage Technical Assistance:</t>
    </r>
    <r>
      <rPr>
        <sz val="10"/>
        <color theme="1"/>
        <rFont val="Calibri"/>
        <family val="2"/>
        <scheme val="minor"/>
      </rPr>
      <t xml:space="preserve">  Assist River Towns with design and fabrication of Susquehanna Greenway signage for their communities.</t>
    </r>
  </si>
  <si>
    <t>SGP will work with communities to design, place, and record locations of signs and provide assistance in order signs to the correct specifications</t>
  </si>
  <si>
    <t>2.5.3</t>
  </si>
  <si>
    <r>
      <rPr>
        <b/>
        <sz val="10"/>
        <color theme="1"/>
        <rFont val="Calibri"/>
        <family val="2"/>
        <scheme val="minor"/>
      </rPr>
      <t>Signage Promotion:</t>
    </r>
    <r>
      <rPr>
        <sz val="10"/>
        <color theme="1"/>
        <rFont val="Calibri"/>
        <family val="2"/>
        <scheme val="minor"/>
      </rPr>
      <t xml:space="preserve">  Generate articles, web site content, etc.,  for publicity &amp; promotion of the SG Signage Guidelines in newsletters, on website, and at outreach events.</t>
    </r>
  </si>
  <si>
    <t xml:space="preserve">Communities will find new opportunities for signage applications and form new relationships with the SGP through its technical assistance </t>
  </si>
  <si>
    <t>Travel Expenses (Staff Mileage &amp; Misc. Expenses for signage projects)</t>
  </si>
  <si>
    <t>2.6.0</t>
  </si>
  <si>
    <t>Volunteer Program Y2:  Conduct Year Two of the Volunteer Pilot Program to recruit, train and engage volunteers in local greenway projects and events</t>
  </si>
  <si>
    <t>Successful training methods and materials will be developed and a corps of 60 volunteers will be trained</t>
  </si>
  <si>
    <t>2.6.1</t>
  </si>
  <si>
    <t>Volunteer &amp; Ambassador Program Leadership &amp; General Support by AmeriCorps Volunteers</t>
  </si>
  <si>
    <t>The talents/time/resources of volunteers are engaged to advance the Susquehanna Greenway.</t>
  </si>
  <si>
    <t>2.6.2</t>
  </si>
  <si>
    <r>
      <rPr>
        <b/>
        <sz val="10"/>
        <color theme="1"/>
        <rFont val="Calibri"/>
        <family val="2"/>
        <scheme val="minor"/>
      </rPr>
      <t xml:space="preserve">Volunteer Program Redevelopment Pt. 1:  </t>
    </r>
    <r>
      <rPr>
        <sz val="10"/>
        <color theme="1"/>
        <rFont val="Calibri"/>
        <family val="2"/>
        <scheme val="minor"/>
      </rPr>
      <t>Work with SGP staff to re-focus the Volunteer Program on the River Towns where we are working,  and to identify the training needs for Volunteers and SG Ambassadors.</t>
    </r>
  </si>
  <si>
    <t>Volunteers are working to complete projects that have been identified in their community's Year 1 Report and 5-Year Implementation Plan</t>
  </si>
  <si>
    <t>2.6.3</t>
  </si>
  <si>
    <r>
      <rPr>
        <b/>
        <sz val="10"/>
        <color theme="1"/>
        <rFont val="Calibri"/>
        <family val="2"/>
        <scheme val="minor"/>
      </rPr>
      <t xml:space="preserve">Volunteer Program Redevelopment Pt. 2: </t>
    </r>
    <r>
      <rPr>
        <sz val="10"/>
        <color theme="1"/>
        <rFont val="Calibri"/>
        <family val="2"/>
        <scheme val="minor"/>
      </rPr>
      <t>Work with NPS/CBGN, DCNR, Penn State Master Gardener Program and Conservation Districts to create training tools and a management plan for Volunteer Stewards and SG Ambassadors.</t>
    </r>
  </si>
  <si>
    <t>Key partners are providing their expertise in developing effective training materials and methods, as well as a management plan that they are engaged in.</t>
  </si>
  <si>
    <t>2.6.4</t>
  </si>
  <si>
    <r>
      <t xml:space="preserve">SG Ambassador Program Development: </t>
    </r>
    <r>
      <rPr>
        <sz val="10"/>
        <color theme="1"/>
        <rFont val="Calibri"/>
        <family val="2"/>
        <scheme val="minor"/>
      </rPr>
      <t xml:space="preserve"> Develop training, materials &amp; tools specialized to the SG Ambassadors.</t>
    </r>
  </si>
  <si>
    <t>2.6.5</t>
  </si>
  <si>
    <r>
      <rPr>
        <b/>
        <sz val="10"/>
        <color theme="1"/>
        <rFont val="Calibri"/>
        <family val="2"/>
        <scheme val="minor"/>
      </rPr>
      <t>SG Ambassador Training &amp; Management:</t>
    </r>
    <r>
      <rPr>
        <sz val="10"/>
        <color theme="1"/>
        <rFont val="Calibri"/>
        <family val="2"/>
        <scheme val="minor"/>
      </rPr>
      <t xml:space="preserve">  Train a group of SG Ambassadors to assist with tabling events and community outreach.  Provide ongoing management &amp; maintenance of the Ambassador Program &amp; the SG Ambassadors.</t>
    </r>
  </si>
  <si>
    <t>A Corps of Susquehanna Greenway Ambassadors are engaged in outreach and tabling events</t>
  </si>
  <si>
    <t>2.6.6</t>
  </si>
  <si>
    <r>
      <rPr>
        <b/>
        <sz val="10"/>
        <color theme="1"/>
        <rFont val="Calibri"/>
        <family val="2"/>
        <scheme val="minor"/>
      </rPr>
      <t>General Volunteer Training &amp; Management:</t>
    </r>
    <r>
      <rPr>
        <sz val="10"/>
        <color theme="1"/>
        <rFont val="Calibri"/>
        <family val="2"/>
        <scheme val="minor"/>
      </rPr>
      <t xml:space="preserve">  Provide training and ongoing management of Volunteers working on constituent data, events, photography, etc.</t>
    </r>
  </si>
  <si>
    <t>2.6.7</t>
  </si>
  <si>
    <r>
      <rPr>
        <b/>
        <sz val="10"/>
        <color theme="1"/>
        <rFont val="Calibri"/>
        <family val="2"/>
        <scheme val="minor"/>
      </rPr>
      <t xml:space="preserve">Volunteer Greenway-Project Community Engagement:  </t>
    </r>
    <r>
      <rPr>
        <sz val="10"/>
        <color theme="1"/>
        <rFont val="Calibri"/>
        <family val="2"/>
        <scheme val="minor"/>
      </rPr>
      <t xml:space="preserve">Engage three communities (e.g. Berwick, Danville, Lewisburg) for Year 2 of  an on-the-ground volunteer program, include Master Gardeners, as well as students from Bloomsburg and Bucknell Universities.
</t>
    </r>
  </si>
  <si>
    <t>Borough Council and the Public Works Departments of these communities are engaged in working with volunteers</t>
  </si>
  <si>
    <t>2.6.8</t>
  </si>
  <si>
    <r>
      <rPr>
        <b/>
        <sz val="10"/>
        <color theme="1"/>
        <rFont val="Calibri"/>
        <family val="2"/>
        <scheme val="minor"/>
      </rPr>
      <t xml:space="preserve">Volunteer Greenway-Project Recruitment:  </t>
    </r>
    <r>
      <rPr>
        <sz val="10"/>
        <color theme="1"/>
        <rFont val="Calibri"/>
        <family val="2"/>
        <scheme val="minor"/>
      </rPr>
      <t>Conduct recruitment campaign to engage a minimum of 60 volunteers in 3 communities (~20 per community/section)</t>
    </r>
  </si>
  <si>
    <t>60 Volunteers are engaged in creating and maintaining greenway projects</t>
  </si>
  <si>
    <t>2.6.9</t>
  </si>
  <si>
    <r>
      <rPr>
        <b/>
        <sz val="10"/>
        <color theme="1"/>
        <rFont val="Calibri"/>
        <family val="2"/>
        <scheme val="minor"/>
      </rPr>
      <t xml:space="preserve">Volunteer Greenway-Project Training:  </t>
    </r>
    <r>
      <rPr>
        <sz val="10"/>
        <color theme="1"/>
        <rFont val="Calibri"/>
        <family val="2"/>
        <scheme val="minor"/>
      </rPr>
      <t>Conduct three training sessions for volunteers on green infrastructure, rain gardens, rain barrels and riparian buffers. Record session and post to website for those unable to attend and future volunteer recruits.</t>
    </r>
  </si>
  <si>
    <t>60 SGP Volunteers have the training they need to safely complete greenway projects in an environmentally sensitive manner</t>
  </si>
  <si>
    <t>2.6.10</t>
  </si>
  <si>
    <r>
      <rPr>
        <b/>
        <sz val="10"/>
        <color theme="1"/>
        <rFont val="Calibri"/>
        <family val="2"/>
        <scheme val="minor"/>
      </rPr>
      <t>Volunteer Greenway-Project Plans:</t>
    </r>
    <r>
      <rPr>
        <sz val="10"/>
        <color theme="1"/>
        <rFont val="Calibri"/>
        <family val="2"/>
        <scheme val="minor"/>
      </rPr>
      <t xml:space="preserve">  Generate Conceptual Renderings and Site Plans for 3 projects</t>
    </r>
  </si>
  <si>
    <t>Demonstration projects are clearly planned and material lists allow for the procurement of items</t>
  </si>
  <si>
    <t>2.6.11</t>
  </si>
  <si>
    <r>
      <rPr>
        <b/>
        <sz val="10"/>
        <color theme="1"/>
        <rFont val="Calibri"/>
        <family val="2"/>
        <scheme val="minor"/>
      </rPr>
      <t>Volunteer Greenway-Project Work Days</t>
    </r>
    <r>
      <rPr>
        <sz val="10"/>
        <color theme="1"/>
        <rFont val="Calibri"/>
        <family val="2"/>
        <scheme val="minor"/>
      </rPr>
      <t xml:space="preserve">:  Organize &amp; conduct 15 work days (5 days for each community/section).   Record volunteer work data (time, mileage, direct expense donated) </t>
    </r>
  </si>
  <si>
    <t>River, trail and park improvement projects are completed</t>
  </si>
  <si>
    <t>2.6.12</t>
  </si>
  <si>
    <r>
      <rPr>
        <b/>
        <sz val="10"/>
        <color theme="1"/>
        <rFont val="Calibri"/>
        <family val="2"/>
        <scheme val="minor"/>
      </rPr>
      <t xml:space="preserve">Volunteer Greenway-Project Impact Reports:  </t>
    </r>
    <r>
      <rPr>
        <sz val="10"/>
        <color theme="1"/>
        <rFont val="Calibri"/>
        <family val="2"/>
        <scheme val="minor"/>
      </rPr>
      <t>Draft one impact report by each group, with recommendations for next priority projects, and ways to make the Volunteer Program more effective.  Plan and organize 3 meetings (1 per community) to identify next steps and projects, and to finalize each impact report.</t>
    </r>
  </si>
  <si>
    <t>Impact of project is provided to funders. We make changes to improve Year 2 of the pilot project</t>
  </si>
  <si>
    <t>RT/VP</t>
  </si>
  <si>
    <t>Direct Costs to produce Training Materials:  printing, supplies.</t>
  </si>
  <si>
    <t>Direct Costs of Construction materials for 3 Demonstration Projects - planting materials, gloves, shovels, rakes, bags, seeds and supplies</t>
  </si>
  <si>
    <t>Three demonstration projects are completed and the volunteers have the experience to do more projects</t>
  </si>
  <si>
    <t>Churches and municipalities</t>
  </si>
  <si>
    <t xml:space="preserve">Volunteer Program Travel Expenses (Staff Mileage &amp; Misc.)  </t>
  </si>
  <si>
    <t xml:space="preserve">Volunteer Program Meeting Expenses (Catering, Supplies, etc.) </t>
  </si>
  <si>
    <t>2.6.13</t>
  </si>
  <si>
    <r>
      <rPr>
        <b/>
        <sz val="10"/>
        <color theme="1"/>
        <rFont val="Calibri"/>
        <family val="2"/>
        <scheme val="minor"/>
      </rPr>
      <t xml:space="preserve">Volunteer &amp; Ambassador Recognition &amp; Promotion:  </t>
    </r>
    <r>
      <rPr>
        <sz val="10"/>
        <color theme="1"/>
        <rFont val="Calibri"/>
        <family val="2"/>
        <scheme val="minor"/>
      </rPr>
      <t>Plan, implement &amp; promote Susquehanna Greenway Recognition Awards, and Recognition Events, for Volunteers, Ambassadors, River Towns and Businesses.</t>
    </r>
  </si>
  <si>
    <t>Direct costs for Recognition Awards</t>
  </si>
  <si>
    <t xml:space="preserve">Recognition Event Expenses (Catering, Supplies, etc.) </t>
  </si>
  <si>
    <t>2.7.0</t>
  </si>
  <si>
    <t>SGTA Project:  Provide Technical Assistance to Improve Bike and Pedestrian Trails and to Support the Formation of a Multi-County Greenway and Trail Authority</t>
  </si>
  <si>
    <t>Improved coordination among transportation planners. local partners, county planners and state agencies to make communities more walkable and bikeable and to expand the network of bike and pedestrian trails along the Susquehanna River.</t>
  </si>
  <si>
    <t>2.7.1</t>
  </si>
  <si>
    <r>
      <rPr>
        <b/>
        <sz val="10"/>
        <color indexed="8"/>
        <rFont val="Calibri"/>
        <family val="2"/>
      </rPr>
      <t>SGTA Project Development</t>
    </r>
    <r>
      <rPr>
        <sz val="10"/>
        <color indexed="8"/>
        <rFont val="Calibri"/>
        <family val="2"/>
      </rPr>
      <t>:  Incorporate methodology to conduct community bike/ped audits into the River Towns Program and develop format for audit report findings. Engage transportation planners.</t>
    </r>
  </si>
  <si>
    <t xml:space="preserve">Municipal leaders will understand how to create safer communities for walking and biking.  </t>
  </si>
  <si>
    <t>2.7.2</t>
  </si>
  <si>
    <r>
      <rPr>
        <b/>
        <sz val="10"/>
        <color indexed="8"/>
        <rFont val="Calibri"/>
        <family val="2"/>
      </rPr>
      <t xml:space="preserve">SGTA Project Technical Assistance:  </t>
    </r>
    <r>
      <rPr>
        <sz val="10"/>
        <color indexed="8"/>
        <rFont val="Calibri"/>
        <family val="2"/>
      </rPr>
      <t>Provide technical assistance for bike/ped/river access projects, not within River Towns we are currently working with.</t>
    </r>
  </si>
  <si>
    <t>2.7.3</t>
  </si>
  <si>
    <r>
      <rPr>
        <b/>
        <sz val="10"/>
        <color indexed="8"/>
        <rFont val="Calibri"/>
        <family val="2"/>
      </rPr>
      <t xml:space="preserve">SGTA Partner Collaboration:  </t>
    </r>
    <r>
      <rPr>
        <sz val="10"/>
        <color indexed="8"/>
        <rFont val="Calibri"/>
        <family val="2"/>
      </rPr>
      <t>Convene and meet with transportation planners to develop strategies for securing more funding for bike and pedestrian trails along the Susquehanna River, and build a collaborative partnership focused on creating 500 miles of interconnected trails.</t>
    </r>
  </si>
  <si>
    <t>Engagement of local and regional transportation planning organizations, state and federal agencies in funding priority trails segments toward the goal of 500 miles of trails along the Susquehanna Greenway.</t>
  </si>
  <si>
    <t>2.7.4</t>
  </si>
  <si>
    <r>
      <rPr>
        <b/>
        <sz val="10"/>
        <color indexed="8"/>
        <rFont val="Calibri"/>
        <family val="2"/>
      </rPr>
      <t xml:space="preserve">SGTA Project Data Analysis:  </t>
    </r>
    <r>
      <rPr>
        <sz val="10"/>
        <color indexed="8"/>
        <rFont val="Calibri"/>
        <family val="2"/>
      </rPr>
      <t>Gather and analyze data on existing and planned trails, trail gaps and community parks as first step of creating Susquehanna Greenway Bike/Ped/River Access Plan in Columbia, Montour, Northumberland, Union and Snyder counties.</t>
    </r>
  </si>
  <si>
    <t>SGTA</t>
  </si>
  <si>
    <t>Contract with transportation planner to develop Phase I  of draft bike and pedestrian plan</t>
  </si>
  <si>
    <t>Phase I of Plan will be complete which will include: Inventory, Challenges and Opportunities.</t>
  </si>
  <si>
    <t>2.7.5</t>
  </si>
  <si>
    <r>
      <rPr>
        <b/>
        <sz val="10"/>
        <color indexed="8"/>
        <rFont val="Calibri"/>
        <family val="2"/>
      </rPr>
      <t xml:space="preserve">SGTA Project County Outreach:  </t>
    </r>
    <r>
      <rPr>
        <sz val="10"/>
        <color indexed="8"/>
        <rFont val="Calibri"/>
        <family val="2"/>
      </rPr>
      <t>Convene four meetings with potential SGTA Member Counties to present Phase I  Plan findings.</t>
    </r>
  </si>
  <si>
    <t>Secure support for key leaders to form the Authority</t>
  </si>
  <si>
    <t>2.7.6</t>
  </si>
  <si>
    <r>
      <rPr>
        <b/>
        <sz val="10"/>
        <color theme="1"/>
        <rFont val="Calibri"/>
        <family val="2"/>
        <scheme val="minor"/>
      </rPr>
      <t xml:space="preserve">SGTA Project:  Authority Implementation Planning:  </t>
    </r>
    <r>
      <rPr>
        <sz val="10"/>
        <color indexed="8"/>
        <rFont val="Calibri"/>
        <family val="2"/>
      </rPr>
      <t>Conduct three meetings to form SGTA Steering Committee and develop Draft Five –Year Implementation Strategy, with list of candidate projects derived from the respective county’s Greenways and Open Space Plans.</t>
    </r>
  </si>
  <si>
    <t>SGTA is Steering Committee is formed and a draft implementation plan is written and accepted by prospective member counties.</t>
  </si>
  <si>
    <t>2.7.7</t>
  </si>
  <si>
    <r>
      <rPr>
        <b/>
        <sz val="10"/>
        <color theme="1"/>
        <rFont val="Calibri"/>
        <family val="2"/>
        <scheme val="minor"/>
      </rPr>
      <t>SGTA Project:  Authority Co-Op Agreements:</t>
    </r>
    <r>
      <rPr>
        <sz val="10"/>
        <color theme="1"/>
        <rFont val="Calibri"/>
        <family val="2"/>
        <scheme val="minor"/>
      </rPr>
      <t xml:space="preserve">  </t>
    </r>
    <r>
      <rPr>
        <sz val="10"/>
        <color indexed="8"/>
        <rFont val="Calibri"/>
        <family val="2"/>
      </rPr>
      <t>Secure signed inter-governmental cooperation agreement by a minimum of two counties.</t>
    </r>
  </si>
  <si>
    <t>Multi-County Greenway and Trail Authority is officially formed</t>
  </si>
  <si>
    <t>2.7.8</t>
  </si>
  <si>
    <r>
      <rPr>
        <b/>
        <sz val="10"/>
        <color theme="1"/>
        <rFont val="Calibri"/>
        <family val="2"/>
        <scheme val="minor"/>
      </rPr>
      <t>SGTA Project:  Authority Member Assistance:</t>
    </r>
    <r>
      <rPr>
        <sz val="10"/>
        <color theme="1"/>
        <rFont val="Calibri"/>
        <family val="2"/>
        <scheme val="minor"/>
      </rPr>
      <t xml:space="preserve">     </t>
    </r>
    <r>
      <rPr>
        <sz val="10"/>
        <color indexed="8"/>
        <rFont val="Calibri"/>
        <family val="2"/>
      </rPr>
      <t>Assist Member Counties with application to DCNR for Circuit Rider position to support hiring of Executive Director.  Secure member county pledge of match required.</t>
    </r>
  </si>
  <si>
    <t>Base funding to get a director for Authority is secured.</t>
  </si>
  <si>
    <t>2.7.9</t>
  </si>
  <si>
    <r>
      <rPr>
        <b/>
        <sz val="10"/>
        <color theme="1"/>
        <rFont val="Calibri"/>
        <family val="2"/>
        <scheme val="minor"/>
      </rPr>
      <t>SGTA Project:  Authority 5-Year Plan</t>
    </r>
    <r>
      <rPr>
        <sz val="10"/>
        <color theme="1"/>
        <rFont val="Calibri"/>
        <family val="2"/>
        <scheme val="minor"/>
      </rPr>
      <t xml:space="preserve">:  </t>
    </r>
    <r>
      <rPr>
        <sz val="10"/>
        <color indexed="8"/>
        <rFont val="Calibri"/>
        <family val="2"/>
      </rPr>
      <t>Assist new Authority with finalizing five-year implementation plan.</t>
    </r>
  </si>
  <si>
    <t>Prioritized trail projects are advanced more quickly and cost effectively</t>
  </si>
  <si>
    <t>SGTA Office Expenses (TeleConferencing, Printing)  for 7 Meetings</t>
  </si>
  <si>
    <t>SGTA Travel Expenses (Staff Mileage &amp; Misc.)  for 7 Meetings</t>
  </si>
  <si>
    <t>SGTA Meeting Expenses (Catering, etc.) for 7 Meetings</t>
  </si>
  <si>
    <t>Water Trails</t>
  </si>
  <si>
    <t>Improve and promote the Susquehanna River Water Trails</t>
  </si>
  <si>
    <t xml:space="preserve">    Objective</t>
  </si>
  <si>
    <t>3.1.0</t>
  </si>
  <si>
    <t>Facilitate collaboration among all the Susquehanna Water Trail Managers and work to develop system-wide programs to promote and enhance the water trails.</t>
  </si>
  <si>
    <t>Foster environmental stewardship and sustainable economic development by facilitating and promoting the safe use and interpretation of the Susquehanna River Water Trail system.</t>
  </si>
  <si>
    <t>3.1.1</t>
  </si>
  <si>
    <r>
      <rPr>
        <b/>
        <sz val="10"/>
        <color theme="1"/>
        <rFont val="Calibri"/>
        <family val="2"/>
        <scheme val="minor"/>
      </rPr>
      <t>Water Trails Committee:</t>
    </r>
    <r>
      <rPr>
        <sz val="10"/>
        <color theme="1"/>
        <rFont val="Calibri"/>
        <family val="2"/>
        <scheme val="minor"/>
      </rPr>
      <t xml:space="preserve">  Convene 2  meetings of the SG Water Trails Committee.  Perform task &amp; admin. support to the Committee &amp; committee meetings. </t>
    </r>
  </si>
  <si>
    <t>Identify priority projects and programs, as well as to exchange successful practices among Susquehanna Water Trail Managers, CBGN, PFBC, and DCNR.</t>
  </si>
  <si>
    <t>3.1.2</t>
  </si>
  <si>
    <r>
      <rPr>
        <b/>
        <sz val="10"/>
        <color theme="1"/>
        <rFont val="Calibri"/>
        <family val="2"/>
        <scheme val="minor"/>
      </rPr>
      <t>Partner Technical Assistance:</t>
    </r>
    <r>
      <rPr>
        <sz val="10"/>
        <color theme="1"/>
        <rFont val="Calibri"/>
        <family val="2"/>
        <scheme val="minor"/>
      </rPr>
      <t xml:space="preserve">  Provide technical assistance to local partners. </t>
    </r>
  </si>
  <si>
    <t>Local partners will create and enhance river access, and develop water trail signage to interpret and improve the visitor experience.</t>
  </si>
  <si>
    <t>3.1.3</t>
  </si>
  <si>
    <r>
      <rPr>
        <b/>
        <sz val="10"/>
        <color theme="1"/>
        <rFont val="Calibri"/>
        <family val="2"/>
        <scheme val="minor"/>
      </rPr>
      <t xml:space="preserve">General Water Trails Outreach:  </t>
    </r>
    <r>
      <rPr>
        <sz val="10"/>
        <color theme="1"/>
        <rFont val="Calibri"/>
        <family val="2"/>
        <scheme val="minor"/>
      </rPr>
      <t>Outreach with the public and media on water trails issues and general questions.</t>
    </r>
  </si>
  <si>
    <t>3.1.4</t>
  </si>
  <si>
    <t>3.1.5</t>
  </si>
  <si>
    <r>
      <rPr>
        <b/>
        <sz val="10"/>
        <color theme="1"/>
        <rFont val="Calibri"/>
        <family val="2"/>
        <scheme val="minor"/>
      </rPr>
      <t xml:space="preserve">Staff Development:  </t>
    </r>
    <r>
      <rPr>
        <sz val="10"/>
        <color theme="1"/>
        <rFont val="Calibri"/>
        <family val="2"/>
        <scheme val="minor"/>
      </rPr>
      <t>Participate in Water Trails-related program training.</t>
    </r>
  </si>
  <si>
    <t>3.1.6</t>
  </si>
  <si>
    <r>
      <rPr>
        <b/>
        <sz val="10"/>
        <color theme="1"/>
        <rFont val="Calibri"/>
        <family val="2"/>
        <scheme val="minor"/>
      </rPr>
      <t>Capt John Smith NHTA Council:</t>
    </r>
    <r>
      <rPr>
        <sz val="10"/>
        <color theme="1"/>
        <rFont val="Calibri"/>
        <family val="2"/>
        <scheme val="minor"/>
      </rPr>
      <t xml:space="preserve">  Participate in the Capt John Smith National Historic Trail Advisory Council</t>
    </r>
  </si>
  <si>
    <t>Improved collaboration with NPS for improving Susquehanna River Water Trails</t>
  </si>
  <si>
    <t>WT</t>
  </si>
  <si>
    <t>3.1.7</t>
  </si>
  <si>
    <r>
      <rPr>
        <b/>
        <sz val="10"/>
        <color theme="1"/>
        <rFont val="Calibri"/>
        <family val="2"/>
        <scheme val="minor"/>
      </rPr>
      <t xml:space="preserve">Sojourn Tech. Assistance &amp; Promotion:  </t>
    </r>
    <r>
      <rPr>
        <sz val="10"/>
        <color theme="1"/>
        <rFont val="Calibri"/>
        <family val="2"/>
        <scheme val="minor"/>
      </rPr>
      <t>Assist water trail managers &amp; partners in planning and promoting educational sojourns and paddling opportunities.</t>
    </r>
  </si>
  <si>
    <t>Citizen stewardship and advocacy is fostered through connecting people with the resources of the water trails.</t>
  </si>
  <si>
    <t>3.1.8</t>
  </si>
  <si>
    <r>
      <rPr>
        <b/>
        <sz val="10"/>
        <color theme="1"/>
        <rFont val="Calibri"/>
        <family val="2"/>
        <scheme val="minor"/>
      </rPr>
      <t xml:space="preserve">SGP Sojourn:  </t>
    </r>
    <r>
      <rPr>
        <sz val="10"/>
        <color theme="1"/>
        <rFont val="Calibri"/>
        <family val="2"/>
        <scheme val="minor"/>
      </rPr>
      <t xml:space="preserve">Plan and conduct one paddle-peddle event (1 or 2-day.)  </t>
    </r>
  </si>
  <si>
    <t>Paddle-Peddle event: River &amp; Trail Guides, Medic</t>
  </si>
  <si>
    <t>Paddle-Peddle event: Meals, supplies, signage, tees, etc.</t>
  </si>
  <si>
    <t>Paddle-Peddle event:  Fees &amp; Insurance, Facilities, Transportation.</t>
  </si>
  <si>
    <t>Travel Expenses (Staff Mileage &amp; Misc.)  for TYTP and Paddle-Peddle Events</t>
  </si>
  <si>
    <t>3.1.9</t>
  </si>
  <si>
    <r>
      <rPr>
        <b/>
        <sz val="10"/>
        <color theme="1"/>
        <rFont val="Calibri"/>
        <family val="2"/>
        <scheme val="minor"/>
      </rPr>
      <t xml:space="preserve">Water Trails Promotion:  </t>
    </r>
    <r>
      <rPr>
        <sz val="10"/>
        <color theme="1"/>
        <rFont val="Calibri"/>
        <family val="2"/>
        <scheme val="minor"/>
      </rPr>
      <t>Generate articles, success stories, profiles, etc.,  for publicity &amp; promotion of WT work in SGP newsletters, website, and outreach events.</t>
    </r>
  </si>
  <si>
    <t>Water Trails will be recognized as regional assets which attract visitors and investment.  Communities are seen as destinations instead of a point.</t>
  </si>
  <si>
    <t>3.1.10</t>
  </si>
  <si>
    <r>
      <rPr>
        <b/>
        <sz val="10"/>
        <color theme="1"/>
        <rFont val="Calibri"/>
        <family val="2"/>
        <scheme val="minor"/>
      </rPr>
      <t>Water Trails Progress Reporting</t>
    </r>
    <r>
      <rPr>
        <sz val="10"/>
        <color theme="1"/>
        <rFont val="Calibri"/>
        <family val="2"/>
        <scheme val="minor"/>
      </rPr>
      <t>: Staff collaboration &amp; reporting on objectives, tasks, &amp; outcomes:  staff meetings, timesheets, managing/documenting metrics of success &amp; accomplishments, managing project expenditures &amp; deliverables.</t>
    </r>
  </si>
  <si>
    <t>3.1.11</t>
  </si>
  <si>
    <r>
      <rPr>
        <b/>
        <sz val="10"/>
        <color theme="1"/>
        <rFont val="Calibri"/>
        <family val="2"/>
        <scheme val="minor"/>
      </rPr>
      <t xml:space="preserve">Water Trails Grant Administration: </t>
    </r>
    <r>
      <rPr>
        <sz val="10"/>
        <color theme="1"/>
        <rFont val="Calibri"/>
        <family val="2"/>
        <scheme val="minor"/>
      </rPr>
      <t>General administration of WT Program Grant Agreements.</t>
    </r>
  </si>
  <si>
    <t>3.1.12</t>
  </si>
  <si>
    <r>
      <rPr>
        <b/>
        <sz val="10"/>
        <color theme="1"/>
        <rFont val="Calibri"/>
        <family val="2"/>
        <scheme val="minor"/>
      </rPr>
      <t>Water Trails Work Plan:</t>
    </r>
    <r>
      <rPr>
        <sz val="10"/>
        <color theme="1"/>
        <rFont val="Calibri"/>
        <family val="2"/>
        <scheme val="minor"/>
      </rPr>
      <t xml:space="preserve">  Development of an annual work plan and resources for next year's WT Program.  Work on WT-related SGP Strategic Planning.</t>
    </r>
  </si>
  <si>
    <t>Meeting &amp; conference Travel Expenses (Staff Mileage &amp; Misc.)</t>
  </si>
  <si>
    <t>3.2.0</t>
  </si>
  <si>
    <t>Support the planning of the Susquehanna River Sports Park</t>
  </si>
  <si>
    <t>A collaborative group of partners has reached a design agreement to accommodate the River Sports Park and is moving ahead with land acquisition negotiations.</t>
  </si>
  <si>
    <t>3.2.1</t>
  </si>
  <si>
    <t xml:space="preserve">Convene Partners -  Refine Project Development Design and Timeline </t>
  </si>
  <si>
    <t>3.2.2</t>
  </si>
  <si>
    <t>Develop Funding Strategy</t>
  </si>
  <si>
    <t>WT/SRSP</t>
  </si>
  <si>
    <t>RiverSports Park Project Manager - Contract Position</t>
  </si>
  <si>
    <t>RiverSports Park Project Travel Expenses (Staff Mileage &amp; Misc.)</t>
  </si>
  <si>
    <t>RiverSports Park Project Printing Expenses (Project Profile, maps, etc.)</t>
  </si>
  <si>
    <t>Management and General</t>
  </si>
  <si>
    <t>Build a sustainable organization that is capable of achieving it mission in a responsible manner</t>
  </si>
  <si>
    <t>4.1.0</t>
  </si>
  <si>
    <t xml:space="preserve">Legal Record Keeping and Insurance </t>
  </si>
  <si>
    <t>4.1.1</t>
  </si>
  <si>
    <r>
      <rPr>
        <b/>
        <sz val="10"/>
        <color theme="1"/>
        <rFont val="Calibri"/>
        <family val="2"/>
        <scheme val="minor"/>
      </rPr>
      <t xml:space="preserve">Legal Records:  </t>
    </r>
    <r>
      <rPr>
        <sz val="10"/>
        <color theme="1"/>
        <rFont val="Calibri"/>
        <family val="2"/>
        <scheme val="minor"/>
      </rPr>
      <t>Processing &amp; maintenance of legal records.</t>
    </r>
  </si>
  <si>
    <t>4.1.2</t>
  </si>
  <si>
    <r>
      <rPr>
        <b/>
        <sz val="10"/>
        <color theme="1"/>
        <rFont val="Calibri"/>
        <family val="2"/>
        <scheme val="minor"/>
      </rPr>
      <t xml:space="preserve">Insurance:  </t>
    </r>
    <r>
      <rPr>
        <sz val="10"/>
        <color theme="1"/>
        <rFont val="Calibri"/>
        <family val="2"/>
        <scheme val="minor"/>
      </rPr>
      <t>Review &amp; facilitate insurance coverage for Board, Staff and Volunteers</t>
    </r>
  </si>
  <si>
    <t>M&amp;G</t>
  </si>
  <si>
    <t>Direct Cost for D&amp;O Liability and General Liability Insurance, including for volunteers.</t>
  </si>
  <si>
    <t>4.2.0</t>
  </si>
  <si>
    <t>SGP Organizational &amp; Fiscal Administration</t>
  </si>
  <si>
    <t>SGP provides clear accountability to stakeholders, thereby building trust to support contributions</t>
  </si>
  <si>
    <t>4.2.1</t>
  </si>
  <si>
    <r>
      <rPr>
        <b/>
        <sz val="10"/>
        <color theme="1"/>
        <rFont val="Calibri"/>
        <family val="2"/>
        <scheme val="minor"/>
      </rPr>
      <t xml:space="preserve">SGP Work Plan:  </t>
    </r>
    <r>
      <rPr>
        <sz val="10"/>
        <color theme="1"/>
        <rFont val="Calibri"/>
        <family val="2"/>
        <scheme val="minor"/>
      </rPr>
      <t>Manage and maintain the current fiscal year SGP Plan of Work.  Prepare an annual SGP Plan of Work for the next year.</t>
    </r>
  </si>
  <si>
    <t>SGP Board and Staff are focused on the most important  work to advance the Susquehanna Greenway in a financially responsible manner</t>
  </si>
  <si>
    <t>4.2.2</t>
  </si>
  <si>
    <r>
      <rPr>
        <b/>
        <sz val="10"/>
        <color theme="1"/>
        <rFont val="Calibri"/>
        <family val="2"/>
        <scheme val="minor"/>
      </rPr>
      <t xml:space="preserve">SGP Budget:  </t>
    </r>
    <r>
      <rPr>
        <sz val="10"/>
        <color theme="1"/>
        <rFont val="Calibri"/>
        <family val="2"/>
        <scheme val="minor"/>
      </rPr>
      <t>Manage and maintain the current fiscal year SGP Operating Budget.  Prepare an annual SGP Operating Budget for the next year.</t>
    </r>
  </si>
  <si>
    <t>4.2.3</t>
  </si>
  <si>
    <r>
      <rPr>
        <b/>
        <sz val="10"/>
        <color theme="1"/>
        <rFont val="Calibri"/>
        <family val="2"/>
        <scheme val="minor"/>
      </rPr>
      <t>Bi-Monthly Bookkeeping:</t>
    </r>
    <r>
      <rPr>
        <sz val="10"/>
        <color theme="1"/>
        <rFont val="Calibri"/>
        <family val="2"/>
        <scheme val="minor"/>
      </rPr>
      <t xml:space="preserve">  Accounts Receivable &amp; Accounts Payable processing, including all related communications &amp; reporting to Exec. Director and Treasurer. </t>
    </r>
  </si>
  <si>
    <t>4.2.4</t>
  </si>
  <si>
    <r>
      <rPr>
        <b/>
        <sz val="10"/>
        <color theme="1"/>
        <rFont val="Calibri"/>
        <family val="2"/>
        <scheme val="minor"/>
      </rPr>
      <t>Monthly Accounting</t>
    </r>
    <r>
      <rPr>
        <sz val="10"/>
        <color theme="1"/>
        <rFont val="Calibri"/>
        <family val="2"/>
        <scheme val="minor"/>
      </rPr>
      <t>:  FNB Bank Statement Reconciliation, FNB Credit Card Acct Reconciliation, Blackbaud Merchant Services fee processing, QBA/eTapestry Revenue Reconciliation.</t>
    </r>
  </si>
  <si>
    <t>4.2.5</t>
  </si>
  <si>
    <r>
      <rPr>
        <b/>
        <sz val="10"/>
        <color theme="1"/>
        <rFont val="Calibri"/>
        <family val="2"/>
        <scheme val="minor"/>
      </rPr>
      <t>Yearly Accounting</t>
    </r>
    <r>
      <rPr>
        <sz val="10"/>
        <color theme="1"/>
        <rFont val="Calibri"/>
        <family val="2"/>
        <scheme val="minor"/>
      </rPr>
      <t>:  End of Fiscal Year reporting of program and project-specific revenue, expenses &amp; other assets and liabilities for projecting next year's SGP Plan of Work &amp; Budget.</t>
    </r>
  </si>
  <si>
    <t>4.2.6</t>
  </si>
  <si>
    <r>
      <rPr>
        <b/>
        <sz val="10"/>
        <color theme="1"/>
        <rFont val="Calibri"/>
        <family val="2"/>
        <scheme val="minor"/>
      </rPr>
      <t>Tax Return Information:</t>
    </r>
    <r>
      <rPr>
        <sz val="10"/>
        <color theme="1"/>
        <rFont val="Calibri"/>
        <family val="2"/>
        <scheme val="minor"/>
      </rPr>
      <t xml:space="preserve">  End of Fiscal Year reporting of revenue, expenses, receivables, payables, other assets &amp; liabilities, expenses breakdown by Functional Category and General Company Information for tax return preparation.  Coordinate final Federal And State tax return filings with contracted accountants &amp; SGP Directors.</t>
    </r>
  </si>
  <si>
    <t>SGP meets IRS &amp; State of PA reporting requirements; provides clear accountability to stakeholders, thereby building trust to support contributions</t>
  </si>
  <si>
    <t>Bank &amp; Credit Card Processing Fees</t>
  </si>
  <si>
    <t>Direct Costs of Preparation of Form 990, including CPA consultation services</t>
  </si>
  <si>
    <t>4.3.0</t>
  </si>
  <si>
    <t>Financial Reporting</t>
  </si>
  <si>
    <t>SGP Board and Stakeholders are assured that our accounting systems are accurate and correct; thereby building trust to support contributions</t>
  </si>
  <si>
    <t>4.3.1</t>
  </si>
  <si>
    <r>
      <rPr>
        <b/>
        <sz val="10"/>
        <color theme="1"/>
        <rFont val="Calibri"/>
        <family val="2"/>
        <scheme val="minor"/>
      </rPr>
      <t xml:space="preserve">Monthly SGP Fiscal Book:  </t>
    </r>
    <r>
      <rPr>
        <sz val="10"/>
        <color theme="1"/>
        <rFont val="Calibri"/>
        <family val="2"/>
        <scheme val="minor"/>
      </rPr>
      <t>Monthly generation of printed fiscal record book:  SGP Financial Statements.  Review meetings with Exec. Director &amp; Treasurer.</t>
    </r>
  </si>
  <si>
    <t>4.3.2</t>
  </si>
  <si>
    <r>
      <rPr>
        <b/>
        <sz val="10"/>
        <color theme="1"/>
        <rFont val="Calibri"/>
        <family val="2"/>
        <scheme val="minor"/>
      </rPr>
      <t xml:space="preserve">SGP Treasurer's Report:  </t>
    </r>
    <r>
      <rPr>
        <sz val="10"/>
        <color theme="1"/>
        <rFont val="Calibri"/>
        <family val="2"/>
        <scheme val="minor"/>
      </rPr>
      <t>Quarterly generation of SGP Treasurer's Report, including reconciliation w. Fundraising Report.  Review meetings with Exec. Director &amp; Treasurer.</t>
    </r>
  </si>
  <si>
    <t>4.4.0</t>
  </si>
  <si>
    <t>Human Resources, incl. SEDA-COG organizational costs for contracted administrative &amp; payroll services. Staff training and development</t>
  </si>
  <si>
    <t>Proper legal requirements are met to secure staffing needed to run organization and do program work</t>
  </si>
  <si>
    <t>4.4.1</t>
  </si>
  <si>
    <r>
      <rPr>
        <b/>
        <sz val="10"/>
        <color theme="1"/>
        <rFont val="Calibri"/>
        <family val="2"/>
        <scheme val="minor"/>
      </rPr>
      <t xml:space="preserve">SGP Staff Timesheets:  </t>
    </r>
    <r>
      <rPr>
        <sz val="10"/>
        <color theme="1"/>
        <rFont val="Calibri"/>
        <family val="2"/>
        <scheme val="minor"/>
      </rPr>
      <t xml:space="preserve">Yearly generation and ongoing maintenance of SGP Staff Timesheet application. </t>
    </r>
  </si>
  <si>
    <t>4.4.2</t>
  </si>
  <si>
    <r>
      <rPr>
        <b/>
        <sz val="10"/>
        <color theme="1"/>
        <rFont val="Calibri"/>
        <family val="2"/>
        <scheme val="minor"/>
      </rPr>
      <t xml:space="preserve">SGP Staff Support:  </t>
    </r>
    <r>
      <rPr>
        <sz val="10"/>
        <color theme="1"/>
        <rFont val="Calibri"/>
        <family val="2"/>
        <scheme val="minor"/>
      </rPr>
      <t xml:space="preserve">Maintain Staff bios and organizational chart.  Coordinate Staff, Intern &amp; Volunteer administrative requirements and needed equipment &amp; support services. Facilitate General Office &amp; Staff Organization and Collaboration. </t>
    </r>
  </si>
  <si>
    <t>Direct Cost of payroll services for SEDA COG employees</t>
  </si>
  <si>
    <t>4.5.0</t>
  </si>
  <si>
    <t>Executive Governance Committee:  Tasks &amp; expenses related to Executive Administration &amp; Board Development</t>
  </si>
  <si>
    <t>Strong leadership and management of the organization</t>
  </si>
  <si>
    <t>4.5.1</t>
  </si>
  <si>
    <r>
      <rPr>
        <b/>
        <sz val="10"/>
        <color theme="1"/>
        <rFont val="Calibri"/>
        <family val="2"/>
        <scheme val="minor"/>
      </rPr>
      <t xml:space="preserve">Exec Governance Committee:  </t>
    </r>
    <r>
      <rPr>
        <sz val="10"/>
        <color theme="1"/>
        <rFont val="Calibri"/>
        <family val="2"/>
        <scheme val="minor"/>
      </rPr>
      <t xml:space="preserve">Convene 4  meetings of the Executive Governance Committee.  Perform task &amp; admin. support to the Committee &amp; committee meetings. </t>
    </r>
  </si>
  <si>
    <t>4.5.2</t>
  </si>
  <si>
    <r>
      <rPr>
        <b/>
        <sz val="10"/>
        <color theme="1"/>
        <rFont val="Calibri"/>
        <family val="2"/>
        <scheme val="minor"/>
      </rPr>
      <t xml:space="preserve">Strategic Plan:  </t>
    </r>
    <r>
      <rPr>
        <sz val="10"/>
        <color theme="1"/>
        <rFont val="Calibri"/>
        <family val="2"/>
        <scheme val="minor"/>
      </rPr>
      <t>Annual review of Strategic Action Plan &amp; recommendation to full board</t>
    </r>
  </si>
  <si>
    <t>4.5.3</t>
  </si>
  <si>
    <r>
      <rPr>
        <b/>
        <sz val="10"/>
        <color theme="1"/>
        <rFont val="Calibri"/>
        <family val="2"/>
        <scheme val="minor"/>
      </rPr>
      <t xml:space="preserve">Board Development:  </t>
    </r>
    <r>
      <rPr>
        <sz val="10"/>
        <color theme="1"/>
        <rFont val="Calibri"/>
        <family val="2"/>
        <scheme val="minor"/>
      </rPr>
      <t xml:space="preserve">Annual review of board development needs </t>
    </r>
  </si>
  <si>
    <t>4.6.0</t>
  </si>
  <si>
    <t>Board Meetings and Board Member Support, including tasks &amp; expenses related to Governance and Legal, Board Development, Board Member Handbook.</t>
  </si>
  <si>
    <t>4.6.1</t>
  </si>
  <si>
    <r>
      <rPr>
        <b/>
        <sz val="10"/>
        <color theme="1"/>
        <rFont val="Calibri"/>
        <family val="2"/>
        <scheme val="minor"/>
      </rPr>
      <t xml:space="preserve">Board Meeting Support:  </t>
    </r>
    <r>
      <rPr>
        <sz val="10"/>
        <color theme="1"/>
        <rFont val="Calibri"/>
        <family val="2"/>
        <scheme val="minor"/>
      </rPr>
      <t xml:space="preserve">Create Board of Directors Meeting Schedule, Meeting Content. Create &amp; Distribute Meeting Support Packet. </t>
    </r>
  </si>
  <si>
    <t>4.6.2</t>
  </si>
  <si>
    <r>
      <rPr>
        <b/>
        <sz val="10"/>
        <color theme="1"/>
        <rFont val="Calibri"/>
        <family val="2"/>
        <scheme val="minor"/>
      </rPr>
      <t xml:space="preserve">Board Meeting Participation: </t>
    </r>
    <r>
      <rPr>
        <sz val="10"/>
        <color theme="1"/>
        <rFont val="Calibri"/>
        <family val="2"/>
        <scheme val="minor"/>
      </rPr>
      <t xml:space="preserve"> Recording and distribution of meeting minutes, execution of meeting Action Items, and Misc. Meeting Followup.</t>
    </r>
  </si>
  <si>
    <t>4.6.3</t>
  </si>
  <si>
    <r>
      <rPr>
        <b/>
        <sz val="10"/>
        <color theme="1"/>
        <rFont val="Calibri"/>
        <family val="2"/>
        <scheme val="minor"/>
      </rPr>
      <t>Board Handbook:</t>
    </r>
    <r>
      <rPr>
        <sz val="10"/>
        <color theme="1"/>
        <rFont val="Calibri"/>
        <family val="2"/>
        <scheme val="minor"/>
      </rPr>
      <t xml:space="preserve">  Maintain Current Board Member Handbook:  Director hardcopies, local digital files, web site page.  Distribute Handbook updates &amp; generate additional Handbooks as needed.</t>
    </r>
  </si>
  <si>
    <t>M&amp;G Meeting Expenses for Board (Catering, luncheons, etc.)</t>
  </si>
  <si>
    <t>Fundraising</t>
  </si>
  <si>
    <t>To provide the financial and in-kind resources needed to support the programs and mission of SGP</t>
  </si>
  <si>
    <t>5.1.0</t>
  </si>
  <si>
    <t>Improve the engagement and effectiveness of Board Members in fundraising to meet goals for our annual budget and operating reserve; and to ensure the financial stability of SGP.</t>
  </si>
  <si>
    <t>100% Board Giving achieved and $8,000 in unrestricted revenue received.</t>
  </si>
  <si>
    <t>FY 2015-16</t>
  </si>
  <si>
    <t xml:space="preserve">Task </t>
  </si>
  <si>
    <t>5.1.1</t>
  </si>
  <si>
    <r>
      <rPr>
        <b/>
        <sz val="10"/>
        <color theme="1"/>
        <rFont val="Calibri"/>
        <family val="2"/>
        <scheme val="minor"/>
      </rPr>
      <t>Development &amp; Outreach Committee:</t>
    </r>
    <r>
      <rPr>
        <sz val="10"/>
        <color theme="1"/>
        <rFont val="Calibri"/>
        <family val="2"/>
        <scheme val="minor"/>
      </rPr>
      <t xml:space="preserve">  Convene 6  meetings of the Development &amp; Outreach Committee.  Perform task &amp; admin support to Development Committee re. appointing board leadership &amp; achieving board giving goals.</t>
    </r>
  </si>
  <si>
    <t>5.1.2</t>
  </si>
  <si>
    <r>
      <rPr>
        <b/>
        <sz val="10"/>
        <color theme="1"/>
        <rFont val="Calibri"/>
        <family val="2"/>
        <scheme val="minor"/>
      </rPr>
      <t>Support for Board Members' Fundraising Activities:</t>
    </r>
    <r>
      <rPr>
        <sz val="10"/>
        <color theme="1"/>
        <rFont val="Calibri"/>
        <family val="2"/>
        <scheme val="minor"/>
      </rPr>
      <t xml:space="preserve">  Engage board members in identifying, cultivating, and soliciting contributions.  Meet with each board member individually to discuss fundraising goals and donor identification, cultivation and solicitation strategies.  Plan special tasks to potential major donors &amp; the identification of business donors and sponsors.</t>
    </r>
  </si>
  <si>
    <t>5.1.3</t>
  </si>
  <si>
    <r>
      <rPr>
        <b/>
        <sz val="10"/>
        <color theme="1"/>
        <rFont val="Calibri"/>
        <family val="2"/>
        <scheme val="minor"/>
      </rPr>
      <t xml:space="preserve">Provide Board Member Fundraising Materials:  </t>
    </r>
    <r>
      <rPr>
        <sz val="10"/>
        <color theme="1"/>
        <rFont val="Calibri"/>
        <family val="2"/>
        <scheme val="minor"/>
      </rPr>
      <t>Establish schedule for donor identification, cultivation and solicitation.  Create fundraising materials for Board Member use.</t>
    </r>
  </si>
  <si>
    <t>5.1.4</t>
  </si>
  <si>
    <r>
      <rPr>
        <b/>
        <sz val="10"/>
        <color theme="1"/>
        <rFont val="Calibri"/>
        <family val="2"/>
        <scheme val="minor"/>
      </rPr>
      <t xml:space="preserve">SGP Board Member Donations:  </t>
    </r>
    <r>
      <rPr>
        <sz val="10"/>
        <color theme="1"/>
        <rFont val="Calibri"/>
        <family val="2"/>
        <scheme val="minor"/>
      </rPr>
      <t>Manage SGP Board Member personal fundraising commitments, send appeal letters to current and past Board members, make follow-up &amp; thank-you calls to current and past Board Members.</t>
    </r>
  </si>
  <si>
    <t>5.2.0</t>
  </si>
  <si>
    <t>Increase unrestricted revenue received from Individual Donors.</t>
  </si>
  <si>
    <t>Individual Donor Contributions increased to $20,000 (100 new members and total 350 members)</t>
  </si>
  <si>
    <t>5.2.1</t>
  </si>
  <si>
    <r>
      <rPr>
        <b/>
        <sz val="10"/>
        <color theme="1"/>
        <rFont val="Calibri"/>
        <family val="2"/>
        <scheme val="minor"/>
      </rPr>
      <t xml:space="preserve">Individual Donor Fundraising:  </t>
    </r>
    <r>
      <rPr>
        <sz val="10"/>
        <color theme="1"/>
        <rFont val="Calibri"/>
        <family val="2"/>
        <scheme val="minor"/>
      </rPr>
      <t>Manage &amp; distribute individual donor renewal notices, acquisition letters, e-letters, Progress Report, social media &amp; newsletter messages, acknowledgments, thank-you's, etc.</t>
    </r>
  </si>
  <si>
    <t>FR</t>
  </si>
  <si>
    <t>Direct expenses for 2 Individual Memb Appeals &amp; 4 Renewals (Graphics, Printing, Postage.)</t>
  </si>
  <si>
    <t>5.3.0</t>
  </si>
  <si>
    <t>Increase unrestricted revenue received from Business Donors.</t>
  </si>
  <si>
    <t>Business Donor Contributions increased to $45,000.</t>
  </si>
  <si>
    <t>5.3.1</t>
  </si>
  <si>
    <r>
      <rPr>
        <b/>
        <sz val="10"/>
        <color theme="1"/>
        <rFont val="Calibri"/>
        <family val="2"/>
        <scheme val="minor"/>
      </rPr>
      <t xml:space="preserve">Business Prospect Research:  </t>
    </r>
    <r>
      <rPr>
        <sz val="10"/>
        <color theme="1"/>
        <rFont val="Calibri"/>
        <family val="2"/>
        <scheme val="minor"/>
      </rPr>
      <t>Identify business donor prospects for corporate campaign and research giving history.</t>
    </r>
  </si>
  <si>
    <t>5.3.2</t>
  </si>
  <si>
    <r>
      <rPr>
        <b/>
        <sz val="10"/>
        <color theme="1"/>
        <rFont val="Calibri"/>
        <family val="2"/>
        <scheme val="minor"/>
      </rPr>
      <t xml:space="preserve">Business Donor Fundraising:  </t>
    </r>
    <r>
      <rPr>
        <sz val="10"/>
        <color theme="1"/>
        <rFont val="Calibri"/>
        <family val="2"/>
        <scheme val="minor"/>
      </rPr>
      <t>Manage &amp; distribute business donor renewal notices, solicitation letters, e-letters, Progress Report, social media &amp; newsletter messages, acknowledgments, thank-you's, etc.</t>
    </r>
  </si>
  <si>
    <t>5.3.3</t>
  </si>
  <si>
    <r>
      <rPr>
        <b/>
        <sz val="10"/>
        <color theme="1"/>
        <rFont val="Calibri"/>
        <family val="2"/>
        <scheme val="minor"/>
      </rPr>
      <t xml:space="preserve">Business Donor Conferencing:  </t>
    </r>
    <r>
      <rPr>
        <sz val="10"/>
        <color theme="1"/>
        <rFont val="Calibri"/>
        <family val="2"/>
        <scheme val="minor"/>
      </rPr>
      <t>Manage &amp; participate in contact followups with businesses:  phone calls, in-person meetings.</t>
    </r>
  </si>
  <si>
    <t>Direct expenses for 2 Business Memb. Appeals &amp; 4 Renewals (Graphics, Printing, Postage.)</t>
  </si>
  <si>
    <t>5.4.0</t>
  </si>
  <si>
    <t>Provide Support for Grant Funding from Foundations &amp; Government Sources</t>
  </si>
  <si>
    <t>5.4.1</t>
  </si>
  <si>
    <r>
      <rPr>
        <b/>
        <sz val="10"/>
        <color theme="1"/>
        <rFont val="Calibri"/>
        <family val="2"/>
        <scheme val="minor"/>
      </rPr>
      <t xml:space="preserve">Funding Research:  </t>
    </r>
    <r>
      <rPr>
        <sz val="10"/>
        <color theme="1"/>
        <rFont val="Calibri"/>
        <family val="2"/>
        <scheme val="minor"/>
      </rPr>
      <t>Identify  funding/grant programs that match our work plan and projects.</t>
    </r>
  </si>
  <si>
    <t>5.5.0</t>
  </si>
  <si>
    <t>Increase revenues from Program Service Fees</t>
  </si>
  <si>
    <t>Contributions from Program Service Revenues</t>
  </si>
  <si>
    <t>5.5.1</t>
  </si>
  <si>
    <r>
      <rPr>
        <b/>
        <sz val="10"/>
        <color theme="1"/>
        <rFont val="Calibri"/>
        <family val="2"/>
        <scheme val="minor"/>
      </rPr>
      <t xml:space="preserve">Program Revenue Development:  </t>
    </r>
    <r>
      <rPr>
        <sz val="10"/>
        <color theme="1"/>
        <rFont val="Calibri"/>
        <family val="2"/>
        <scheme val="minor"/>
      </rPr>
      <t>Identify programs &amp; projects that match our work plan and yield program service revenues, i.e. educational workshops, sojourns &amp; events.</t>
    </r>
  </si>
  <si>
    <t>Monthly Office Expense (SEDA COG)</t>
  </si>
  <si>
    <t>SC/OE</t>
  </si>
  <si>
    <t>TRAVEL/VEHICLE EXPENSE</t>
  </si>
  <si>
    <t>OFFICE RENT</t>
  </si>
  <si>
    <t>POSTAGE</t>
  </si>
  <si>
    <t>PRINTING</t>
  </si>
  <si>
    <t>PHONE, incl. Staff Cellular</t>
  </si>
  <si>
    <t>EQUIPMENT</t>
  </si>
  <si>
    <t>COMPUTER SUPPORT</t>
  </si>
  <si>
    <t>SUPPLIES</t>
  </si>
  <si>
    <t>REFERENCE MATERIAL</t>
  </si>
  <si>
    <t>INSURANCE</t>
  </si>
  <si>
    <t>AUDIT</t>
  </si>
  <si>
    <t>MISCELLANEOUS</t>
  </si>
  <si>
    <t>INTERN/CONTRACTORS RENT</t>
  </si>
  <si>
    <r>
      <t>Total Projected Revenue (</t>
    </r>
    <r>
      <rPr>
        <b/>
        <sz val="8"/>
        <color theme="1"/>
        <rFont val="Calibri"/>
        <family val="2"/>
        <scheme val="minor"/>
      </rPr>
      <t>grid below)</t>
    </r>
  </si>
  <si>
    <t>Projected Revenue for FY 2015-16</t>
  </si>
  <si>
    <t>MG funding not awarded, deferred from FY14-15</t>
  </si>
  <si>
    <t>Remainder of $200K Grant not expended in FY14-15</t>
  </si>
  <si>
    <t xml:space="preserve">DCNR 21 </t>
  </si>
  <si>
    <t>Applied for $286K</t>
  </si>
  <si>
    <t xml:space="preserve">Peer Grants </t>
  </si>
  <si>
    <t>Remainder of $45K Grant not expended in FY14-15</t>
  </si>
  <si>
    <t>Remainder of $28K Grant not expended in FY14-15</t>
  </si>
  <si>
    <t>Based on 50% of expected grant $10,000</t>
  </si>
  <si>
    <t>FPW 2014 VSN Funding</t>
  </si>
  <si>
    <t>Remainder of $11K Grant not expended in FY14-15</t>
  </si>
  <si>
    <t>PA Humanities for Williamsport Project</t>
  </si>
  <si>
    <t>Central Susq Community Foundation</t>
  </si>
  <si>
    <t>Berwick/other Year 1 River Town Tech Assistnce</t>
  </si>
  <si>
    <t>Foundation for Pa Watersheds</t>
  </si>
  <si>
    <t>$7500 for Property Acquisition Costs, $2000 Convening Grant</t>
  </si>
  <si>
    <t>Luzerne Foundation</t>
  </si>
  <si>
    <t>NGOs/Civic Organizations</t>
  </si>
  <si>
    <t>Corporate, general</t>
  </si>
  <si>
    <t>PA Realtors</t>
  </si>
  <si>
    <t>Individuals</t>
  </si>
  <si>
    <t>Board Members</t>
  </si>
  <si>
    <t>Merchandise Royalties</t>
  </si>
  <si>
    <t>Total Projected Revenue</t>
  </si>
  <si>
    <t>Total Projected Expense</t>
  </si>
  <si>
    <t>Includes AmeriCorps costs, Excludes SGP Staff, Intern Costs, SRSP Contractor</t>
  </si>
  <si>
    <t>Projected Change in Net Assets</t>
  </si>
  <si>
    <t>% of tot</t>
  </si>
  <si>
    <t>% of tot staff cost</t>
  </si>
  <si>
    <t>Office Expense Allocation</t>
  </si>
  <si>
    <t>Total Program/ Project</t>
  </si>
  <si>
    <t>Education, Outreach and Promotion</t>
  </si>
  <si>
    <t>Volunteer Program</t>
  </si>
  <si>
    <t>Bike/Ped Trails Project (SGTA)</t>
  </si>
  <si>
    <t>River Towns Technical Assistance Program</t>
  </si>
  <si>
    <t>Water Trails Program</t>
  </si>
  <si>
    <t>In-kind donation against cash expense</t>
  </si>
  <si>
    <t xml:space="preserve">Total </t>
  </si>
  <si>
    <t>Hourly Rate Used in Work Plan Calculations</t>
  </si>
  <si>
    <t>Current Hourly Rate</t>
  </si>
  <si>
    <t>Other hourly rate</t>
  </si>
  <si>
    <t>Hours</t>
  </si>
  <si>
    <t>Cost</t>
  </si>
  <si>
    <t>AmeriCorps Positions:</t>
  </si>
  <si>
    <t>Education/Outreach Program Assistant - 1600 hours to be split between Erin and Bridget (800 hours each)</t>
  </si>
  <si>
    <t>Totals B/On 1690 hrs * hourly rate</t>
  </si>
  <si>
    <t>River Town Program Assistant - 1600 hours to work community profiles and community engagement of volunteers</t>
  </si>
  <si>
    <t>DCNR Project Est</t>
  </si>
  <si>
    <t>Bloomsburg University Summer EGGS Interns:</t>
  </si>
  <si>
    <t>GIS Intern</t>
  </si>
  <si>
    <t>River Towns community profiles and engagement</t>
  </si>
  <si>
    <t>Lock Haven University Intern:</t>
  </si>
  <si>
    <t>ARC Grant - Community Assessments</t>
  </si>
  <si>
    <t>Susquehanna University Interns:</t>
  </si>
  <si>
    <t>Video Contest and Production - Spring semester for credit to develop contest and script for 2 videos. Summer paid internship to produce 2 videos.</t>
  </si>
  <si>
    <t>Focus Area: Partnerships for Success</t>
  </si>
  <si>
    <t>Focus Area: Improve Riverfront Parks and River Access</t>
  </si>
  <si>
    <t>Encourage volunteerism….</t>
  </si>
  <si>
    <t>Objective/
Project</t>
  </si>
  <si>
    <t xml:space="preserve">Focus Area: Improve Walkability and Bikeability </t>
  </si>
  <si>
    <t>Build a community of people and partners who share our vision for the future and help to implement action items</t>
  </si>
  <si>
    <t>Strengten Partnerships with local governmental and civic organizations, county planners, transportation planners, State and Federal agencies, non-profit organizations and businesses, to build awareness and support for projects and to ensure integration of plans.</t>
  </si>
  <si>
    <t>Community partners are aligned with vision and helping with implementation</t>
  </si>
  <si>
    <t>Ask County Planning Department to incorporate action plan items into County and regional plans</t>
  </si>
  <si>
    <t>Increased technical and funding support is available</t>
  </si>
  <si>
    <t>Develop outreach and marketing campaign</t>
  </si>
  <si>
    <t>Residents and visitors can easily access to the Susquehanna River and enjoy outdoor recreation.</t>
  </si>
  <si>
    <t>Resdients and visitors can safely and easily walk and bike to work, school and shopping, and for recreation</t>
  </si>
  <si>
    <t>Improve Riverfront Park and create a new river access in riverfront park</t>
  </si>
  <si>
    <t>Develop master park plan for Riverfront Park</t>
  </si>
  <si>
    <t>Create walking loops to encourage healthy living</t>
  </si>
  <si>
    <t>Focus Area: Grow the Nature-Based Economy</t>
  </si>
  <si>
    <t>Natural, recreational and cultural assets are enhanced and support a growing and sustainable economy</t>
  </si>
  <si>
    <t>Promote our town as a center for outdoor recreation and culture</t>
  </si>
  <si>
    <t>Recruit businesses needed to grow the nature-based economy</t>
  </si>
  <si>
    <t xml:space="preserve">Identify missing businesses and services </t>
  </si>
  <si>
    <t>Develop River Town Brochure</t>
  </si>
  <si>
    <t>Create trip itineraries</t>
  </si>
  <si>
    <t>Work with chamber of commerce and Small Business Develop Center to attract and support entrepreneurs</t>
  </si>
  <si>
    <t>Develop Active Transportation Plan</t>
  </si>
  <si>
    <t>Plan priority bicycle/pedestrian projects that improve connectivity to schools, parks, downtown</t>
  </si>
  <si>
    <t>Develop Community Signage Plan</t>
  </si>
  <si>
    <t xml:space="preserve">Focus Area: </t>
  </si>
  <si>
    <t>E</t>
  </si>
  <si>
    <t>SMART Objectives
SMART = Specific, Measurable, Achievable, Relevant, Time limited and Tasks (Outputs)</t>
  </si>
  <si>
    <t xml:space="preserve">Sample Action Plan Template </t>
  </si>
  <si>
    <t xml:space="preserve">Who </t>
  </si>
  <si>
    <t>By When</t>
  </si>
  <si>
    <t>Funding Sources</t>
  </si>
  <si>
    <t>Measures of Success</t>
  </si>
  <si>
    <t>Increase awareness and support for vision and Action Plan among residents and businesse</t>
  </si>
  <si>
    <t xml:space="preserve">Our priority projects wiill be incorporated into the plans of partners.  </t>
  </si>
  <si>
    <t>More people help to implement projects.</t>
  </si>
  <si>
    <t xml:space="preserve">Ask local municipalities and non-profit organizations to adopt vision and assist with projects </t>
  </si>
  <si>
    <t>Strengthen our parks and recreation commission's ability plan, construct and sustain riverfront parks</t>
  </si>
  <si>
    <t>Work with the public works department to improve pedestrian crossings and bicycle facilites</t>
  </si>
  <si>
    <t>Ask PennDOT to incorporate bicycle and pedestrian improvement projects in their plans</t>
  </si>
  <si>
    <t>Install Bike Racks in downtown and parks</t>
  </si>
  <si>
    <t>Conduct Bicycle and Pedestrian Audit</t>
  </si>
  <si>
    <t>Hold a Bike Rodeo to train kids bicycle safety</t>
  </si>
  <si>
    <t>Projects are eligible for PennDOT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</si>
</sst>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x14ac:knownFonts="1">
    <font>
      <sz val="11"/>
      <color theme="1"/>
      <name val="Calibri"/>
      <family val="2"/>
      <scheme val="minor"/>
    </font>
    <font>
      <b/>
      <sz val="10"/>
      <color indexed="8"/>
      <name val="Calibri"/>
      <family val="2"/>
    </font>
    <font>
      <sz val="10"/>
      <color indexed="8"/>
      <name val="Calibri"/>
      <family val="2"/>
    </font>
    <font>
      <b/>
      <sz val="11"/>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9"/>
      <color theme="1"/>
      <name val="Calibri"/>
      <family val="2"/>
      <scheme val="minor"/>
    </font>
    <font>
      <sz val="10"/>
      <name val="Calibri"/>
      <family val="2"/>
      <scheme val="minor"/>
    </font>
    <font>
      <sz val="12"/>
      <color theme="1"/>
      <name val="Calibri"/>
      <family val="2"/>
      <scheme val="minor"/>
    </font>
    <font>
      <b/>
      <u/>
      <sz val="11"/>
      <color theme="1"/>
      <name val="Calibri"/>
      <family val="2"/>
      <scheme val="minor"/>
    </font>
    <font>
      <sz val="8"/>
      <color theme="1"/>
      <name val="Calibri"/>
      <family val="2"/>
      <scheme val="minor"/>
    </font>
    <font>
      <b/>
      <i/>
      <sz val="10"/>
      <color theme="1"/>
      <name val="Calibri"/>
      <family val="2"/>
      <scheme val="minor"/>
    </font>
    <font>
      <b/>
      <u/>
      <sz val="10"/>
      <color theme="1"/>
      <name val="Calibri"/>
      <family val="2"/>
      <scheme val="minor"/>
    </font>
    <font>
      <b/>
      <sz val="12"/>
      <color theme="1"/>
      <name val="Calibri"/>
      <family val="2"/>
      <scheme val="minor"/>
    </font>
    <font>
      <sz val="10"/>
      <color rgb="FFFF0000"/>
      <name val="Calibri"/>
      <family val="2"/>
      <scheme val="minor"/>
    </font>
    <font>
      <b/>
      <sz val="10"/>
      <name val="Calibri"/>
      <family val="2"/>
      <scheme val="minor"/>
    </font>
    <font>
      <u/>
      <sz val="11"/>
      <color theme="10"/>
      <name val="Calibri"/>
      <family val="2"/>
      <scheme val="minor"/>
    </font>
    <font>
      <u/>
      <sz val="10"/>
      <color indexed="8"/>
      <name val="Calibri"/>
      <family val="2"/>
    </font>
    <font>
      <b/>
      <sz val="8"/>
      <color theme="1"/>
      <name val="Calibri"/>
      <family val="2"/>
      <scheme val="minor"/>
    </font>
  </fonts>
  <fills count="17">
    <fill>
      <patternFill patternType="none"/>
    </fill>
    <fill>
      <patternFill patternType="gray125"/>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DE9D9"/>
        <bgColor indexed="64"/>
      </patternFill>
    </fill>
    <fill>
      <patternFill patternType="solid">
        <fgColor theme="3" tint="0.79998168889431442"/>
        <bgColor indexed="64"/>
      </patternFill>
    </fill>
    <fill>
      <patternFill patternType="solid">
        <fgColor rgb="FFE1EACC"/>
        <bgColor indexed="64"/>
      </patternFill>
    </fill>
    <fill>
      <patternFill patternType="solid">
        <fgColor rgb="FFD0DFAF"/>
        <bgColor indexed="64"/>
      </patternFill>
    </fill>
    <fill>
      <patternFill patternType="solid">
        <fgColor rgb="FFD5D5FF"/>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2">
    <xf numFmtId="0" fontId="0" fillId="0" borderId="0"/>
    <xf numFmtId="0" fontId="17" fillId="0" borderId="0" applyNumberFormat="0" applyFill="0" applyBorder="0" applyAlignment="0" applyProtection="0"/>
  </cellStyleXfs>
  <cellXfs count="444">
    <xf numFmtId="0" fontId="0" fillId="0" borderId="0" xfId="0"/>
    <xf numFmtId="0" fontId="3" fillId="2" borderId="1" xfId="0" applyNumberFormat="1" applyFont="1" applyFill="1" applyBorder="1" applyAlignment="1" applyProtection="1">
      <alignment vertical="top"/>
      <protection locked="0"/>
    </xf>
    <xf numFmtId="0" fontId="6" fillId="5" borderId="1" xfId="0" applyNumberFormat="1" applyFont="1" applyFill="1" applyBorder="1" applyAlignment="1" applyProtection="1">
      <alignment vertical="top" wrapText="1"/>
      <protection locked="0"/>
    </xf>
    <xf numFmtId="0" fontId="4" fillId="4" borderId="1" xfId="0" applyNumberFormat="1" applyFont="1" applyFill="1" applyBorder="1" applyAlignment="1" applyProtection="1">
      <alignment horizontal="right" wrapText="1"/>
      <protection locked="0"/>
    </xf>
    <xf numFmtId="0" fontId="4" fillId="10" borderId="1" xfId="0" applyNumberFormat="1" applyFont="1" applyFill="1" applyBorder="1" applyAlignment="1" applyProtection="1">
      <alignment horizontal="right" wrapText="1"/>
      <protection locked="0"/>
    </xf>
    <xf numFmtId="0" fontId="4" fillId="6" borderId="5" xfId="0" applyNumberFormat="1" applyFont="1" applyFill="1" applyBorder="1" applyAlignment="1" applyProtection="1">
      <alignment horizontal="right" wrapText="1"/>
      <protection locked="0"/>
    </xf>
    <xf numFmtId="0" fontId="3" fillId="2" borderId="4" xfId="0" applyNumberFormat="1" applyFont="1" applyFill="1" applyBorder="1" applyAlignment="1" applyProtection="1">
      <alignment horizontal="right"/>
      <protection locked="0"/>
    </xf>
    <xf numFmtId="0" fontId="6" fillId="5" borderId="1" xfId="0" applyNumberFormat="1" applyFont="1" applyFill="1" applyBorder="1" applyAlignment="1" applyProtection="1">
      <alignment horizontal="right" wrapText="1"/>
      <protection locked="0"/>
    </xf>
    <xf numFmtId="0" fontId="6" fillId="4" borderId="1" xfId="0" applyNumberFormat="1" applyFont="1" applyFill="1" applyBorder="1" applyAlignment="1" applyProtection="1">
      <alignment horizontal="right" wrapText="1"/>
      <protection locked="0"/>
    </xf>
    <xf numFmtId="0" fontId="4" fillId="6" borderId="5" xfId="0" applyNumberFormat="1" applyFont="1" applyFill="1" applyBorder="1" applyAlignment="1" applyProtection="1">
      <alignment horizontal="right"/>
      <protection locked="0"/>
    </xf>
    <xf numFmtId="0" fontId="0" fillId="10" borderId="1" xfId="0" applyNumberFormat="1" applyFont="1" applyFill="1" applyBorder="1" applyAlignment="1" applyProtection="1">
      <alignment horizontal="right"/>
      <protection locked="0"/>
    </xf>
    <xf numFmtId="0" fontId="0" fillId="7" borderId="1" xfId="0" applyNumberFormat="1" applyFont="1" applyFill="1" applyBorder="1" applyAlignment="1" applyProtection="1">
      <alignment horizontal="right"/>
      <protection locked="0"/>
    </xf>
    <xf numFmtId="0" fontId="0" fillId="6" borderId="5" xfId="0" applyNumberFormat="1" applyFont="1" applyFill="1" applyBorder="1" applyAlignment="1" applyProtection="1">
      <alignment horizontal="right"/>
      <protection locked="0"/>
    </xf>
    <xf numFmtId="0" fontId="0" fillId="0" borderId="4" xfId="0" applyNumberFormat="1" applyFont="1" applyFill="1" applyBorder="1" applyAlignment="1" applyProtection="1">
      <alignment horizontal="right"/>
      <protection locked="0"/>
    </xf>
    <xf numFmtId="3" fontId="5" fillId="3" borderId="1" xfId="0" applyNumberFormat="1" applyFont="1" applyFill="1" applyBorder="1" applyAlignment="1" applyProtection="1">
      <alignment horizontal="right" wrapText="1"/>
      <protection locked="0"/>
    </xf>
    <xf numFmtId="0" fontId="4" fillId="0" borderId="1" xfId="0" applyFont="1" applyBorder="1" applyAlignment="1" applyProtection="1">
      <alignment horizontal="left" vertical="top" wrapText="1"/>
      <protection locked="0"/>
    </xf>
    <xf numFmtId="164" fontId="4" fillId="0" borderId="1" xfId="0" applyNumberFormat="1" applyFont="1" applyBorder="1" applyAlignment="1" applyProtection="1">
      <alignment horizontal="left" vertical="top" wrapText="1"/>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top" wrapText="1"/>
      <protection locked="0"/>
    </xf>
    <xf numFmtId="164" fontId="3" fillId="2" borderId="1" xfId="0" applyNumberFormat="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horizontal="left" vertical="top" wrapText="1"/>
      <protection locked="0"/>
    </xf>
    <xf numFmtId="3" fontId="3" fillId="2" borderId="1" xfId="0" applyNumberFormat="1" applyFont="1" applyFill="1" applyBorder="1" applyAlignment="1" applyProtection="1">
      <alignment vertical="top"/>
      <protection locked="0"/>
    </xf>
    <xf numFmtId="3" fontId="3" fillId="2" borderId="1" xfId="0" applyNumberFormat="1" applyFont="1" applyFill="1" applyBorder="1" applyAlignment="1" applyProtection="1">
      <alignment horizontal="right"/>
      <protection locked="0"/>
    </xf>
    <xf numFmtId="0" fontId="4" fillId="2" borderId="2" xfId="0" applyFont="1" applyFill="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Alignment="1" applyProtection="1">
      <alignment vertical="center"/>
      <protection locked="0"/>
    </xf>
    <xf numFmtId="0" fontId="0" fillId="0" borderId="1" xfId="0" applyBorder="1" applyProtection="1">
      <protection locked="0"/>
    </xf>
    <xf numFmtId="0" fontId="6" fillId="5" borderId="1" xfId="0" applyNumberFormat="1" applyFont="1" applyFill="1" applyBorder="1" applyAlignment="1" applyProtection="1">
      <alignment vertical="top"/>
      <protection locked="0"/>
    </xf>
    <xf numFmtId="3" fontId="6" fillId="5" borderId="1" xfId="0" applyNumberFormat="1" applyFont="1" applyFill="1" applyBorder="1" applyAlignment="1" applyProtection="1">
      <alignment horizontal="right"/>
      <protection locked="0"/>
    </xf>
    <xf numFmtId="0" fontId="6" fillId="5" borderId="1" xfId="0" applyNumberFormat="1" applyFont="1" applyFill="1" applyBorder="1" applyAlignment="1" applyProtection="1">
      <alignment horizontal="right"/>
      <protection locked="0"/>
    </xf>
    <xf numFmtId="3" fontId="0" fillId="5" borderId="1" xfId="0" applyNumberFormat="1" applyFill="1" applyBorder="1" applyProtection="1">
      <protection locked="0"/>
    </xf>
    <xf numFmtId="3" fontId="6" fillId="5" borderId="2" xfId="0" applyNumberFormat="1" applyFont="1" applyFill="1" applyBorder="1" applyAlignment="1" applyProtection="1">
      <alignment horizontal="right"/>
      <protection locked="0"/>
    </xf>
    <xf numFmtId="0" fontId="0" fillId="5" borderId="2" xfId="0" applyFill="1" applyBorder="1" applyProtection="1">
      <protection locked="0"/>
    </xf>
    <xf numFmtId="0" fontId="0" fillId="0" borderId="0" xfId="0" applyProtection="1">
      <protection locked="0"/>
    </xf>
    <xf numFmtId="0" fontId="4" fillId="0" borderId="1" xfId="0" applyFont="1" applyBorder="1" applyProtection="1">
      <protection locked="0"/>
    </xf>
    <xf numFmtId="0" fontId="4" fillId="4" borderId="1" xfId="0" applyFont="1" applyFill="1" applyBorder="1" applyAlignment="1" applyProtection="1">
      <alignment horizontal="left" vertical="top" wrapText="1"/>
      <protection locked="0"/>
    </xf>
    <xf numFmtId="3" fontId="4" fillId="4" borderId="1" xfId="0" applyNumberFormat="1" applyFont="1" applyFill="1" applyBorder="1" applyAlignment="1" applyProtection="1">
      <alignment horizontal="right" wrapText="1"/>
      <protection locked="0"/>
    </xf>
    <xf numFmtId="0" fontId="4" fillId="0" borderId="0" xfId="0" applyFont="1" applyProtection="1">
      <protection locked="0"/>
    </xf>
    <xf numFmtId="3" fontId="4" fillId="7" borderId="1" xfId="0" applyNumberFormat="1" applyFont="1" applyFill="1" applyBorder="1" applyAlignment="1" applyProtection="1">
      <alignment horizontal="right" wrapText="1"/>
      <protection locked="0"/>
    </xf>
    <xf numFmtId="3" fontId="4" fillId="7" borderId="1" xfId="0" applyNumberFormat="1" applyFont="1" applyFill="1" applyBorder="1" applyAlignment="1" applyProtection="1">
      <alignment horizontal="right"/>
      <protection locked="0"/>
    </xf>
    <xf numFmtId="0" fontId="4" fillId="8" borderId="1" xfId="0" applyNumberFormat="1" applyFont="1" applyFill="1" applyBorder="1" applyAlignment="1" applyProtection="1">
      <alignment horizontal="right"/>
      <protection locked="0"/>
    </xf>
    <xf numFmtId="3" fontId="4" fillId="8" borderId="1" xfId="0" applyNumberFormat="1" applyFont="1" applyFill="1" applyBorder="1" applyAlignment="1" applyProtection="1">
      <alignment horizontal="right"/>
      <protection locked="0"/>
    </xf>
    <xf numFmtId="3" fontId="4" fillId="9" borderId="1" xfId="0" applyNumberFormat="1" applyFont="1" applyFill="1" applyBorder="1" applyAlignment="1" applyProtection="1">
      <alignment horizontal="right"/>
      <protection locked="0"/>
    </xf>
    <xf numFmtId="3" fontId="4" fillId="0" borderId="1" xfId="0" applyNumberFormat="1" applyFont="1" applyBorder="1" applyAlignment="1" applyProtection="1">
      <alignment horizontal="right"/>
      <protection locked="0"/>
    </xf>
    <xf numFmtId="3" fontId="4" fillId="5" borderId="1" xfId="0" applyNumberFormat="1" applyFont="1" applyFill="1" applyBorder="1" applyAlignment="1" applyProtection="1">
      <alignment horizontal="right"/>
      <protection locked="0"/>
    </xf>
    <xf numFmtId="3" fontId="4" fillId="0" borderId="2" xfId="0" applyNumberFormat="1" applyFont="1" applyBorder="1" applyAlignment="1" applyProtection="1">
      <alignment horizontal="right"/>
      <protection locked="0"/>
    </xf>
    <xf numFmtId="0" fontId="4" fillId="0" borderId="2" xfId="0" applyFont="1" applyBorder="1" applyProtection="1">
      <protection locked="0"/>
    </xf>
    <xf numFmtId="0" fontId="4" fillId="0" borderId="1" xfId="0" applyFont="1" applyBorder="1" applyAlignment="1" applyProtection="1">
      <alignment vertical="top"/>
      <protection locked="0"/>
    </xf>
    <xf numFmtId="0" fontId="4" fillId="0" borderId="1" xfId="0" applyFont="1" applyBorder="1" applyAlignment="1" applyProtection="1">
      <alignment vertical="top" wrapText="1"/>
      <protection locked="0"/>
    </xf>
    <xf numFmtId="0" fontId="4" fillId="0" borderId="2" xfId="0" applyFont="1" applyBorder="1" applyAlignment="1" applyProtection="1">
      <alignment vertical="top"/>
      <protection locked="0"/>
    </xf>
    <xf numFmtId="0" fontId="4" fillId="0" borderId="0" xfId="0" applyFont="1" applyAlignment="1" applyProtection="1">
      <alignment vertical="top"/>
      <protection locked="0"/>
    </xf>
    <xf numFmtId="3" fontId="6" fillId="4" borderId="1" xfId="0" applyNumberFormat="1" applyFont="1" applyFill="1" applyBorder="1" applyAlignment="1" applyProtection="1">
      <alignment horizontal="right" wrapText="1"/>
      <protection locked="0"/>
    </xf>
    <xf numFmtId="0" fontId="4" fillId="10" borderId="1" xfId="0" applyNumberFormat="1" applyFont="1" applyFill="1" applyBorder="1" applyAlignment="1" applyProtection="1">
      <alignment horizontal="right"/>
      <protection locked="0"/>
    </xf>
    <xf numFmtId="0" fontId="6" fillId="4" borderId="1" xfId="0" applyFont="1" applyFill="1" applyBorder="1" applyAlignment="1" applyProtection="1">
      <alignment vertical="top" wrapText="1"/>
      <protection locked="0"/>
    </xf>
    <xf numFmtId="0" fontId="0" fillId="0" borderId="1" xfId="0" applyFont="1" applyBorder="1" applyProtection="1">
      <protection locked="0"/>
    </xf>
    <xf numFmtId="3" fontId="0" fillId="0" borderId="1" xfId="0" applyNumberFormat="1" applyFont="1" applyBorder="1" applyAlignment="1" applyProtection="1">
      <alignment horizontal="right"/>
      <protection locked="0"/>
    </xf>
    <xf numFmtId="3" fontId="0" fillId="0" borderId="2" xfId="0" applyNumberFormat="1" applyFont="1" applyBorder="1" applyAlignment="1" applyProtection="1">
      <alignment horizontal="right"/>
      <protection locked="0"/>
    </xf>
    <xf numFmtId="0" fontId="0" fillId="0" borderId="2" xfId="0" applyFont="1" applyBorder="1" applyProtection="1">
      <protection locked="0"/>
    </xf>
    <xf numFmtId="0" fontId="0" fillId="0" borderId="0" xfId="0" applyFont="1" applyProtection="1">
      <protection locked="0"/>
    </xf>
    <xf numFmtId="0" fontId="0" fillId="4" borderId="2" xfId="0" applyFill="1" applyBorder="1" applyProtection="1">
      <protection locked="0"/>
    </xf>
    <xf numFmtId="0" fontId="4" fillId="3" borderId="1" xfId="0" applyFont="1" applyFill="1" applyBorder="1" applyProtection="1">
      <protection locked="0"/>
    </xf>
    <xf numFmtId="3" fontId="4" fillId="6" borderId="1" xfId="0" applyNumberFormat="1" applyFont="1" applyFill="1" applyBorder="1" applyAlignment="1" applyProtection="1">
      <alignment horizontal="right"/>
      <protection locked="0"/>
    </xf>
    <xf numFmtId="3" fontId="4" fillId="6" borderId="2" xfId="0" applyNumberFormat="1" applyFont="1" applyFill="1" applyBorder="1" applyAlignment="1" applyProtection="1">
      <alignment horizontal="right"/>
      <protection locked="0"/>
    </xf>
    <xf numFmtId="0" fontId="4" fillId="6" borderId="2" xfId="0" applyFont="1" applyFill="1" applyBorder="1" applyProtection="1">
      <protection locked="0"/>
    </xf>
    <xf numFmtId="0" fontId="4" fillId="6" borderId="1" xfId="0" applyFont="1" applyFill="1" applyBorder="1" applyProtection="1">
      <protection locked="0"/>
    </xf>
    <xf numFmtId="0" fontId="4" fillId="6" borderId="0" xfId="0" applyFont="1" applyFill="1" applyProtection="1">
      <protection locked="0"/>
    </xf>
    <xf numFmtId="0" fontId="4" fillId="3" borderId="0" xfId="0" applyFont="1" applyFill="1" applyProtection="1">
      <protection locked="0"/>
    </xf>
    <xf numFmtId="164" fontId="4" fillId="0" borderId="1" xfId="0" applyNumberFormat="1" applyFont="1" applyBorder="1" applyAlignment="1" applyProtection="1">
      <alignment vertical="top" wrapText="1"/>
      <protection locked="0"/>
    </xf>
    <xf numFmtId="3" fontId="4" fillId="11" borderId="1" xfId="0" applyNumberFormat="1" applyFont="1" applyFill="1" applyBorder="1" applyAlignment="1" applyProtection="1">
      <alignment horizontal="right"/>
      <protection locked="0"/>
    </xf>
    <xf numFmtId="0" fontId="4" fillId="6" borderId="1" xfId="0" applyFont="1" applyFill="1" applyBorder="1" applyAlignment="1" applyProtection="1">
      <alignment horizontal="left" vertical="top" wrapText="1"/>
      <protection locked="0"/>
    </xf>
    <xf numFmtId="164" fontId="4" fillId="6" borderId="1" xfId="0" applyNumberFormat="1" applyFont="1" applyFill="1" applyBorder="1" applyAlignment="1" applyProtection="1">
      <alignment horizontal="left" vertical="top" wrapText="1"/>
      <protection locked="0"/>
    </xf>
    <xf numFmtId="0" fontId="4" fillId="7" borderId="1" xfId="0" applyFont="1" applyFill="1" applyBorder="1" applyAlignment="1" applyProtection="1">
      <alignment vertical="top" wrapText="1"/>
      <protection locked="0"/>
    </xf>
    <xf numFmtId="0" fontId="0" fillId="2" borderId="1" xfId="0" applyFont="1" applyFill="1" applyBorder="1" applyAlignment="1" applyProtection="1">
      <alignment vertical="center"/>
      <protection locked="0"/>
    </xf>
    <xf numFmtId="0" fontId="0" fillId="8" borderId="1" xfId="0" applyNumberFormat="1" applyFont="1" applyFill="1" applyBorder="1" applyAlignment="1" applyProtection="1">
      <alignment horizontal="right"/>
      <protection locked="0"/>
    </xf>
    <xf numFmtId="3" fontId="0" fillId="8" borderId="1" xfId="0" applyNumberFormat="1" applyFont="1" applyFill="1" applyBorder="1" applyAlignment="1" applyProtection="1">
      <alignment horizontal="right"/>
      <protection locked="0"/>
    </xf>
    <xf numFmtId="3" fontId="0" fillId="6" borderId="1" xfId="0" applyNumberFormat="1" applyFont="1" applyFill="1" applyBorder="1" applyAlignment="1" applyProtection="1">
      <alignment horizontal="right"/>
      <protection locked="0"/>
    </xf>
    <xf numFmtId="0" fontId="4" fillId="0" borderId="2" xfId="0" applyFont="1" applyBorder="1" applyAlignment="1" applyProtection="1">
      <alignment vertical="center"/>
      <protection locked="0"/>
    </xf>
    <xf numFmtId="0" fontId="0" fillId="0" borderId="5" xfId="0" applyFont="1" applyBorder="1" applyProtection="1">
      <protection locked="0"/>
    </xf>
    <xf numFmtId="0" fontId="4" fillId="6" borderId="5" xfId="0" applyFont="1" applyFill="1" applyBorder="1" applyAlignment="1" applyProtection="1">
      <alignment horizontal="left" vertical="top" wrapText="1"/>
      <protection locked="0"/>
    </xf>
    <xf numFmtId="0" fontId="4" fillId="6" borderId="5" xfId="0" applyFont="1" applyFill="1" applyBorder="1" applyAlignment="1" applyProtection="1">
      <alignment vertical="top" wrapText="1"/>
      <protection locked="0"/>
    </xf>
    <xf numFmtId="164" fontId="4" fillId="6" borderId="5" xfId="0" applyNumberFormat="1" applyFont="1" applyFill="1" applyBorder="1" applyAlignment="1" applyProtection="1">
      <alignment vertical="top" wrapText="1"/>
      <protection locked="0"/>
    </xf>
    <xf numFmtId="3" fontId="4" fillId="6" borderId="5" xfId="0" applyNumberFormat="1" applyFont="1" applyFill="1" applyBorder="1" applyAlignment="1" applyProtection="1">
      <alignment horizontal="right" wrapText="1"/>
      <protection locked="0"/>
    </xf>
    <xf numFmtId="3" fontId="4" fillId="6" borderId="5" xfId="0" applyNumberFormat="1" applyFont="1" applyFill="1" applyBorder="1" applyAlignment="1" applyProtection="1">
      <alignment horizontal="right"/>
      <protection locked="0"/>
    </xf>
    <xf numFmtId="3" fontId="0" fillId="6" borderId="5" xfId="0" applyNumberFormat="1" applyFont="1" applyFill="1" applyBorder="1" applyAlignment="1" applyProtection="1">
      <alignment horizontal="right"/>
      <protection locked="0"/>
    </xf>
    <xf numFmtId="3" fontId="4" fillId="0" borderId="5" xfId="0" applyNumberFormat="1" applyFont="1" applyBorder="1" applyAlignment="1" applyProtection="1">
      <alignment horizontal="right"/>
      <protection locked="0"/>
    </xf>
    <xf numFmtId="0" fontId="0" fillId="0" borderId="4" xfId="0" applyBorder="1" applyProtection="1">
      <protection locked="0"/>
    </xf>
    <xf numFmtId="0" fontId="3" fillId="2" borderId="4" xfId="0" applyFont="1" applyFill="1" applyBorder="1" applyAlignment="1" applyProtection="1">
      <alignment vertical="top" wrapText="1"/>
      <protection locked="0"/>
    </xf>
    <xf numFmtId="164" fontId="3" fillId="2" borderId="4" xfId="0" applyNumberFormat="1" applyFont="1" applyFill="1" applyBorder="1" applyAlignment="1" applyProtection="1">
      <alignment vertical="top" wrapText="1"/>
      <protection locked="0"/>
    </xf>
    <xf numFmtId="0" fontId="3" fillId="2" borderId="4" xfId="0" applyFont="1" applyFill="1" applyBorder="1" applyAlignment="1" applyProtection="1">
      <alignment vertical="top"/>
      <protection locked="0"/>
    </xf>
    <xf numFmtId="0" fontId="3" fillId="2" borderId="4" xfId="0" applyFont="1" applyFill="1" applyBorder="1" applyAlignment="1" applyProtection="1">
      <alignment horizontal="left" vertical="top" wrapText="1"/>
      <protection locked="0"/>
    </xf>
    <xf numFmtId="3" fontId="3" fillId="2" borderId="4" xfId="0" applyNumberFormat="1" applyFont="1" applyFill="1" applyBorder="1" applyAlignment="1" applyProtection="1">
      <alignment horizontal="right"/>
      <protection locked="0"/>
    </xf>
    <xf numFmtId="0" fontId="0" fillId="2" borderId="6" xfId="0" applyFill="1" applyBorder="1" applyProtection="1">
      <protection locked="0"/>
    </xf>
    <xf numFmtId="0" fontId="6" fillId="4" borderId="1" xfId="0" applyFont="1" applyFill="1" applyBorder="1" applyAlignment="1" applyProtection="1">
      <alignment horizontal="left" vertical="top" wrapText="1"/>
      <protection locked="0"/>
    </xf>
    <xf numFmtId="164" fontId="4" fillId="4" borderId="1" xfId="0" applyNumberFormat="1"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4" fillId="8" borderId="1" xfId="0" applyNumberFormat="1" applyFont="1" applyFill="1" applyBorder="1" applyAlignment="1" applyProtection="1">
      <alignment horizontal="right" wrapText="1"/>
      <protection locked="0"/>
    </xf>
    <xf numFmtId="3" fontId="4" fillId="8" borderId="1" xfId="0" applyNumberFormat="1" applyFont="1" applyFill="1" applyBorder="1" applyAlignment="1" applyProtection="1">
      <alignment horizontal="right" wrapText="1"/>
      <protection locked="0"/>
    </xf>
    <xf numFmtId="3" fontId="4" fillId="6" borderId="1" xfId="0" applyNumberFormat="1" applyFont="1" applyFill="1" applyBorder="1" applyAlignment="1" applyProtection="1">
      <alignment horizontal="right" wrapText="1"/>
      <protection locked="0"/>
    </xf>
    <xf numFmtId="3" fontId="4" fillId="6" borderId="2" xfId="0" applyNumberFormat="1" applyFont="1" applyFill="1" applyBorder="1" applyAlignment="1" applyProtection="1">
      <alignment horizontal="right" wrapText="1"/>
      <protection locked="0"/>
    </xf>
    <xf numFmtId="0" fontId="0" fillId="0" borderId="2" xfId="0" applyBorder="1" applyProtection="1">
      <protection locked="0"/>
    </xf>
    <xf numFmtId="0" fontId="4" fillId="0" borderId="1" xfId="0" applyFont="1" applyBorder="1" applyAlignment="1" applyProtection="1">
      <alignment horizontal="left" vertical="top"/>
      <protection locked="0"/>
    </xf>
    <xf numFmtId="0" fontId="0" fillId="6" borderId="5" xfId="0" applyFont="1" applyFill="1" applyBorder="1" applyProtection="1">
      <protection locked="0"/>
    </xf>
    <xf numFmtId="164" fontId="4" fillId="6" borderId="5" xfId="0" applyNumberFormat="1" applyFont="1" applyFill="1" applyBorder="1" applyAlignment="1" applyProtection="1">
      <alignment horizontal="left" vertical="top" wrapText="1"/>
      <protection locked="0"/>
    </xf>
    <xf numFmtId="0" fontId="4" fillId="6" borderId="5" xfId="0" applyFont="1" applyFill="1" applyBorder="1" applyAlignment="1" applyProtection="1">
      <alignment horizontal="left" vertical="top"/>
      <protection locked="0"/>
    </xf>
    <xf numFmtId="0" fontId="0" fillId="2" borderId="2" xfId="0" applyFill="1" applyBorder="1" applyProtection="1">
      <protection locked="0"/>
    </xf>
    <xf numFmtId="3" fontId="0" fillId="6" borderId="2" xfId="0" applyNumberFormat="1" applyFont="1" applyFill="1" applyBorder="1" applyAlignment="1" applyProtection="1">
      <alignment horizontal="right"/>
      <protection locked="0"/>
    </xf>
    <xf numFmtId="0" fontId="7" fillId="6" borderId="5" xfId="0" applyNumberFormat="1" applyFont="1" applyFill="1" applyBorder="1" applyAlignment="1" applyProtection="1">
      <alignment horizontal="right" wrapText="1"/>
      <protection locked="0"/>
    </xf>
    <xf numFmtId="3" fontId="7" fillId="6" borderId="5" xfId="0" applyNumberFormat="1" applyFont="1" applyFill="1" applyBorder="1" applyAlignment="1" applyProtection="1">
      <alignment horizontal="right" wrapText="1"/>
      <protection locked="0"/>
    </xf>
    <xf numFmtId="3" fontId="4" fillId="0" borderId="1" xfId="0" applyNumberFormat="1" applyFont="1" applyFill="1" applyBorder="1" applyAlignment="1" applyProtection="1">
      <alignment horizontal="right"/>
      <protection locked="0"/>
    </xf>
    <xf numFmtId="0" fontId="3" fillId="5" borderId="4" xfId="0" applyNumberFormat="1" applyFont="1" applyFill="1" applyBorder="1" applyAlignment="1" applyProtection="1">
      <alignment horizontal="right"/>
      <protection locked="0"/>
    </xf>
    <xf numFmtId="3" fontId="3" fillId="5" borderId="4" xfId="0" applyNumberFormat="1" applyFont="1" applyFill="1" applyBorder="1" applyAlignment="1" applyProtection="1">
      <alignment horizontal="right"/>
      <protection locked="0"/>
    </xf>
    <xf numFmtId="0" fontId="4" fillId="0" borderId="1" xfId="0" applyFont="1" applyBorder="1" applyAlignment="1" applyProtection="1">
      <alignment horizontal="center" vertical="top"/>
      <protection locked="0"/>
    </xf>
    <xf numFmtId="0" fontId="0" fillId="0" borderId="1" xfId="0" applyBorder="1" applyAlignment="1" applyProtection="1">
      <alignment vertical="top" wrapText="1"/>
      <protection locked="0"/>
    </xf>
    <xf numFmtId="0" fontId="0" fillId="0" borderId="1" xfId="0" applyBorder="1" applyAlignment="1" applyProtection="1">
      <alignment vertical="top"/>
      <protection locked="0"/>
    </xf>
    <xf numFmtId="0" fontId="0" fillId="0" borderId="1" xfId="0" applyFont="1" applyBorder="1" applyAlignment="1" applyProtection="1">
      <alignment vertical="top" wrapText="1"/>
      <protection locked="0"/>
    </xf>
    <xf numFmtId="0" fontId="0" fillId="7" borderId="1" xfId="0" applyFont="1" applyFill="1" applyBorder="1" applyProtection="1">
      <protection locked="0"/>
    </xf>
    <xf numFmtId="0" fontId="4" fillId="7" borderId="1" xfId="0" applyFont="1" applyFill="1" applyBorder="1" applyAlignment="1" applyProtection="1">
      <alignment horizontal="center" vertical="top"/>
      <protection locked="0"/>
    </xf>
    <xf numFmtId="3" fontId="0" fillId="7" borderId="1" xfId="0" applyNumberFormat="1" applyFont="1" applyFill="1" applyBorder="1" applyAlignment="1" applyProtection="1">
      <alignment horizontal="right"/>
      <protection locked="0"/>
    </xf>
    <xf numFmtId="3" fontId="0" fillId="7" borderId="2" xfId="0" applyNumberFormat="1" applyFont="1" applyFill="1" applyBorder="1" applyAlignment="1" applyProtection="1">
      <alignment horizontal="right"/>
      <protection locked="0"/>
    </xf>
    <xf numFmtId="0" fontId="0" fillId="7" borderId="2" xfId="0" applyFont="1" applyFill="1" applyBorder="1" applyProtection="1">
      <protection locked="0"/>
    </xf>
    <xf numFmtId="0" fontId="0" fillId="7" borderId="0" xfId="0" applyFont="1" applyFill="1" applyProtection="1">
      <protection locked="0"/>
    </xf>
    <xf numFmtId="0" fontId="0" fillId="6" borderId="5" xfId="0" applyFont="1" applyFill="1" applyBorder="1" applyAlignment="1" applyProtection="1">
      <alignment vertical="top"/>
      <protection locked="0"/>
    </xf>
    <xf numFmtId="0" fontId="0" fillId="6" borderId="5" xfId="0" applyFont="1" applyFill="1" applyBorder="1" applyAlignment="1" applyProtection="1">
      <alignment vertical="top" wrapText="1"/>
      <protection locked="0"/>
    </xf>
    <xf numFmtId="164" fontId="0" fillId="6" borderId="5" xfId="0" applyNumberFormat="1" applyFont="1" applyFill="1" applyBorder="1" applyAlignment="1" applyProtection="1">
      <alignment vertical="top"/>
      <protection locked="0"/>
    </xf>
    <xf numFmtId="0" fontId="4" fillId="0" borderId="1" xfId="0" applyFont="1" applyBorder="1" applyAlignment="1" applyProtection="1">
      <alignment horizontal="right" vertical="top" wrapText="1"/>
      <protection locked="0"/>
    </xf>
    <xf numFmtId="0" fontId="0" fillId="0" borderId="1" xfId="0" applyFont="1" applyBorder="1" applyAlignment="1" applyProtection="1">
      <alignment wrapText="1"/>
      <protection locked="0"/>
    </xf>
    <xf numFmtId="164" fontId="0" fillId="0" borderId="1" xfId="0" applyNumberFormat="1" applyFont="1" applyBorder="1" applyProtection="1">
      <protection locked="0"/>
    </xf>
    <xf numFmtId="164" fontId="0" fillId="7" borderId="1" xfId="0" applyNumberFormat="1" applyFont="1" applyFill="1" applyBorder="1" applyProtection="1">
      <protection locked="0"/>
    </xf>
    <xf numFmtId="3" fontId="4" fillId="7" borderId="3" xfId="0" applyNumberFormat="1" applyFont="1" applyFill="1" applyBorder="1" applyAlignment="1" applyProtection="1">
      <alignment horizontal="right"/>
      <protection locked="0"/>
    </xf>
    <xf numFmtId="3" fontId="6" fillId="2" borderId="1" xfId="0" applyNumberFormat="1" applyFont="1" applyFill="1" applyBorder="1" applyAlignment="1" applyProtection="1">
      <alignment horizontal="right"/>
      <protection locked="0"/>
    </xf>
    <xf numFmtId="0" fontId="0" fillId="0" borderId="1" xfId="0" applyFont="1" applyFill="1" applyBorder="1" applyProtection="1">
      <protection locked="0"/>
    </xf>
    <xf numFmtId="3" fontId="0" fillId="0" borderId="1" xfId="0" applyNumberFormat="1" applyFont="1" applyFill="1" applyBorder="1" applyAlignment="1" applyProtection="1">
      <alignment horizontal="right"/>
      <protection locked="0"/>
    </xf>
    <xf numFmtId="3" fontId="0" fillId="0" borderId="2" xfId="0" applyNumberFormat="1" applyFont="1" applyFill="1" applyBorder="1" applyAlignment="1" applyProtection="1">
      <alignment horizontal="right"/>
      <protection locked="0"/>
    </xf>
    <xf numFmtId="0" fontId="0" fillId="0" borderId="2" xfId="0" applyFont="1" applyFill="1" applyBorder="1" applyProtection="1">
      <protection locked="0"/>
    </xf>
    <xf numFmtId="0" fontId="0" fillId="0" borderId="0" xfId="0" applyFont="1" applyFill="1" applyProtection="1">
      <protection locked="0"/>
    </xf>
    <xf numFmtId="3" fontId="4" fillId="0" borderId="5" xfId="0" applyNumberFormat="1" applyFont="1" applyFill="1" applyBorder="1" applyAlignment="1" applyProtection="1">
      <alignment horizontal="right"/>
      <protection locked="0"/>
    </xf>
    <xf numFmtId="0" fontId="4" fillId="0" borderId="4" xfId="0" applyFont="1"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4" xfId="0" applyFont="1" applyFill="1" applyBorder="1" applyAlignment="1" applyProtection="1">
      <alignment wrapText="1"/>
      <protection locked="0"/>
    </xf>
    <xf numFmtId="164" fontId="0" fillId="0" borderId="4" xfId="0" applyNumberFormat="1" applyFont="1" applyFill="1" applyBorder="1" applyProtection="1">
      <protection locked="0"/>
    </xf>
    <xf numFmtId="0" fontId="0" fillId="0" borderId="4" xfId="0" applyFont="1" applyFill="1" applyBorder="1" applyProtection="1">
      <protection locked="0"/>
    </xf>
    <xf numFmtId="3" fontId="4" fillId="0" borderId="4" xfId="0" applyNumberFormat="1" applyFont="1" applyFill="1" applyBorder="1" applyAlignment="1" applyProtection="1">
      <alignment horizontal="right" wrapText="1"/>
      <protection locked="0"/>
    </xf>
    <xf numFmtId="3" fontId="4" fillId="0" borderId="4" xfId="0" applyNumberFormat="1" applyFont="1" applyFill="1" applyBorder="1" applyAlignment="1" applyProtection="1">
      <alignment horizontal="right"/>
      <protection locked="0"/>
    </xf>
    <xf numFmtId="3" fontId="0" fillId="0" borderId="4" xfId="0" applyNumberFormat="1" applyFont="1" applyFill="1" applyBorder="1" applyAlignment="1" applyProtection="1">
      <alignment horizontal="right"/>
      <protection locked="0"/>
    </xf>
    <xf numFmtId="3" fontId="9" fillId="0" borderId="3" xfId="0" applyNumberFormat="1" applyFont="1" applyBorder="1" applyAlignment="1" applyProtection="1">
      <alignment horizontal="right"/>
      <protection locked="0"/>
    </xf>
    <xf numFmtId="0" fontId="0" fillId="0" borderId="0" xfId="0" applyAlignment="1" applyProtection="1">
      <alignment vertical="top"/>
      <protection locked="0"/>
    </xf>
    <xf numFmtId="0" fontId="0" fillId="0" borderId="0" xfId="0" applyNumberFormat="1" applyAlignment="1" applyProtection="1">
      <alignment horizontal="right"/>
      <protection locked="0"/>
    </xf>
    <xf numFmtId="3" fontId="0" fillId="0" borderId="0" xfId="0" applyNumberFormat="1" applyAlignment="1" applyProtection="1">
      <alignment horizontal="right"/>
      <protection locked="0"/>
    </xf>
    <xf numFmtId="164" fontId="0" fillId="0" borderId="0" xfId="0" applyNumberFormat="1" applyAlignment="1" applyProtection="1">
      <alignment vertical="top"/>
      <protection locked="0"/>
    </xf>
    <xf numFmtId="3" fontId="0" fillId="0" borderId="0" xfId="0" applyNumberFormat="1" applyFill="1" applyAlignment="1" applyProtection="1">
      <alignment horizontal="right"/>
      <protection locked="0"/>
    </xf>
    <xf numFmtId="3" fontId="0" fillId="0" borderId="5" xfId="0" applyNumberFormat="1" applyBorder="1" applyAlignment="1" applyProtection="1">
      <alignment horizontal="right"/>
      <protection locked="0"/>
    </xf>
    <xf numFmtId="3" fontId="0" fillId="0" borderId="0" xfId="0" applyNumberFormat="1" applyAlignment="1" applyProtection="1">
      <alignment vertical="top"/>
      <protection locked="0"/>
    </xf>
    <xf numFmtId="3" fontId="0" fillId="0" borderId="0" xfId="0" applyNumberFormat="1" applyAlignment="1" applyProtection="1">
      <protection locked="0"/>
    </xf>
    <xf numFmtId="3" fontId="0" fillId="0" borderId="0" xfId="0" applyNumberFormat="1" applyProtection="1">
      <protection locked="0"/>
    </xf>
    <xf numFmtId="0" fontId="3" fillId="0" borderId="0" xfId="0" applyNumberFormat="1" applyFont="1" applyAlignment="1" applyProtection="1">
      <alignment vertical="top"/>
      <protection locked="0"/>
    </xf>
    <xf numFmtId="0" fontId="2" fillId="6" borderId="1"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protection locked="0"/>
    </xf>
    <xf numFmtId="0" fontId="4" fillId="0" borderId="1"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6" fillId="4"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protection locked="0"/>
    </xf>
    <xf numFmtId="0" fontId="5" fillId="6" borderId="0" xfId="0" applyFont="1" applyFill="1" applyBorder="1" applyAlignment="1" applyProtection="1">
      <alignment horizontal="center" vertical="top" wrapText="1"/>
      <protection locked="0"/>
    </xf>
    <xf numFmtId="0" fontId="0" fillId="6" borderId="0" xfId="0" applyFill="1"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0" xfId="0" applyNumberFormat="1" applyAlignment="1" applyProtection="1">
      <alignment vertical="top"/>
      <protection locked="0"/>
    </xf>
    <xf numFmtId="0" fontId="0" fillId="0" borderId="0" xfId="0" applyAlignment="1">
      <alignment vertical="top"/>
    </xf>
    <xf numFmtId="0" fontId="0" fillId="0" borderId="0" xfId="0" applyNumberFormat="1" applyAlignment="1" applyProtection="1">
      <alignment horizontal="left"/>
      <protection locked="0"/>
    </xf>
    <xf numFmtId="3" fontId="0" fillId="0" borderId="1" xfId="0" applyNumberFormat="1" applyBorder="1" applyProtection="1">
      <protection locked="0"/>
    </xf>
    <xf numFmtId="3" fontId="0" fillId="0" borderId="0" xfId="0" applyNumberFormat="1" applyBorder="1" applyAlignment="1" applyProtection="1">
      <alignment horizontal="right"/>
      <protection locked="0"/>
    </xf>
    <xf numFmtId="0" fontId="0" fillId="0" borderId="0" xfId="0" applyAlignment="1" applyProtection="1">
      <alignment vertical="top" wrapText="1"/>
      <protection locked="0"/>
    </xf>
    <xf numFmtId="0" fontId="4" fillId="12" borderId="1" xfId="0" applyFont="1" applyFill="1" applyBorder="1" applyProtection="1">
      <protection locked="0"/>
    </xf>
    <xf numFmtId="0" fontId="4" fillId="12" borderId="1" xfId="0" applyFont="1" applyFill="1" applyBorder="1" applyAlignment="1" applyProtection="1">
      <alignment horizontal="center" vertical="top"/>
      <protection locked="0"/>
    </xf>
    <xf numFmtId="164" fontId="4" fillId="12" borderId="1" xfId="0" applyNumberFormat="1" applyFont="1" applyFill="1" applyBorder="1" applyAlignment="1" applyProtection="1">
      <alignment horizontal="left" vertical="top" wrapText="1"/>
      <protection locked="0"/>
    </xf>
    <xf numFmtId="0" fontId="4" fillId="12" borderId="1" xfId="0" applyNumberFormat="1" applyFont="1" applyFill="1" applyBorder="1" applyAlignment="1" applyProtection="1">
      <alignment horizontal="right" wrapText="1"/>
      <protection locked="0"/>
    </xf>
    <xf numFmtId="3" fontId="4" fillId="12" borderId="1" xfId="0" applyNumberFormat="1" applyFont="1" applyFill="1" applyBorder="1" applyAlignment="1" applyProtection="1">
      <alignment horizontal="right" wrapText="1"/>
      <protection locked="0"/>
    </xf>
    <xf numFmtId="3" fontId="4" fillId="12" borderId="1" xfId="0" applyNumberFormat="1" applyFont="1" applyFill="1" applyBorder="1" applyAlignment="1" applyProtection="1">
      <alignment horizontal="right"/>
      <protection locked="0"/>
    </xf>
    <xf numFmtId="0" fontId="4" fillId="12" borderId="1" xfId="0" applyNumberFormat="1" applyFont="1" applyFill="1" applyBorder="1" applyAlignment="1" applyProtection="1">
      <alignment horizontal="right"/>
      <protection locked="0"/>
    </xf>
    <xf numFmtId="3" fontId="4" fillId="12" borderId="2" xfId="0" applyNumberFormat="1" applyFont="1" applyFill="1" applyBorder="1" applyAlignment="1" applyProtection="1">
      <alignment horizontal="right"/>
      <protection locked="0"/>
    </xf>
    <xf numFmtId="0" fontId="4" fillId="12" borderId="2" xfId="0" applyFont="1" applyFill="1" applyBorder="1" applyProtection="1">
      <protection locked="0"/>
    </xf>
    <xf numFmtId="0" fontId="4" fillId="12" borderId="0" xfId="0" applyFont="1" applyFill="1" applyProtection="1">
      <protection locked="0"/>
    </xf>
    <xf numFmtId="0" fontId="4" fillId="12" borderId="1" xfId="0" applyFont="1" applyFill="1" applyBorder="1" applyAlignment="1" applyProtection="1">
      <alignment horizontal="center" vertical="top" wrapText="1"/>
      <protection locked="0"/>
    </xf>
    <xf numFmtId="0" fontId="0" fillId="12" borderId="1" xfId="0" applyFont="1" applyFill="1" applyBorder="1" applyProtection="1">
      <protection locked="0"/>
    </xf>
    <xf numFmtId="3" fontId="0" fillId="12" borderId="1" xfId="0" applyNumberFormat="1" applyFont="1" applyFill="1" applyBorder="1" applyAlignment="1" applyProtection="1">
      <alignment horizontal="right"/>
      <protection locked="0"/>
    </xf>
    <xf numFmtId="3" fontId="0" fillId="12" borderId="2" xfId="0" applyNumberFormat="1" applyFont="1" applyFill="1" applyBorder="1" applyAlignment="1" applyProtection="1">
      <alignment horizontal="right"/>
      <protection locked="0"/>
    </xf>
    <xf numFmtId="0" fontId="0" fillId="12" borderId="2" xfId="0" applyFont="1" applyFill="1" applyBorder="1" applyProtection="1">
      <protection locked="0"/>
    </xf>
    <xf numFmtId="0" fontId="0" fillId="12" borderId="0" xfId="0" applyFont="1" applyFill="1" applyProtection="1">
      <protection locked="0"/>
    </xf>
    <xf numFmtId="0" fontId="4" fillId="12" borderId="1" xfId="0" applyFont="1" applyFill="1" applyBorder="1" applyAlignment="1" applyProtection="1">
      <alignment vertical="top" wrapText="1"/>
      <protection locked="0"/>
    </xf>
    <xf numFmtId="164" fontId="4" fillId="12" borderId="1" xfId="0" applyNumberFormat="1" applyFont="1" applyFill="1" applyBorder="1" applyAlignment="1" applyProtection="1">
      <alignment vertical="top" wrapText="1"/>
      <protection locked="0"/>
    </xf>
    <xf numFmtId="0" fontId="0" fillId="12" borderId="1" xfId="0" applyFill="1" applyBorder="1" applyProtection="1">
      <protection locked="0"/>
    </xf>
    <xf numFmtId="0" fontId="2" fillId="12" borderId="1" xfId="0" applyFont="1" applyFill="1" applyBorder="1" applyAlignment="1" applyProtection="1">
      <alignment horizontal="left" vertical="top" wrapText="1"/>
      <protection locked="0"/>
    </xf>
    <xf numFmtId="3" fontId="4" fillId="12" borderId="2" xfId="0" applyNumberFormat="1" applyFont="1" applyFill="1" applyBorder="1" applyAlignment="1" applyProtection="1">
      <alignment horizontal="right" wrapText="1"/>
      <protection locked="0"/>
    </xf>
    <xf numFmtId="0" fontId="0" fillId="12" borderId="2" xfId="0" applyFill="1" applyBorder="1" applyProtection="1">
      <protection locked="0"/>
    </xf>
    <xf numFmtId="0" fontId="0" fillId="12" borderId="0" xfId="0" applyFill="1" applyProtection="1">
      <protection locked="0"/>
    </xf>
    <xf numFmtId="0" fontId="4" fillId="12" borderId="3" xfId="0" applyFont="1" applyFill="1" applyBorder="1" applyAlignment="1" applyProtection="1">
      <alignment horizontal="left" vertical="top" wrapText="1"/>
      <protection locked="0"/>
    </xf>
    <xf numFmtId="0" fontId="4" fillId="12" borderId="3" xfId="0" applyFont="1" applyFill="1" applyBorder="1" applyAlignment="1" applyProtection="1">
      <alignment horizontal="center" vertical="top" wrapText="1"/>
      <protection locked="0"/>
    </xf>
    <xf numFmtId="164" fontId="4" fillId="12" borderId="3" xfId="0" applyNumberFormat="1" applyFont="1" applyFill="1" applyBorder="1" applyAlignment="1" applyProtection="1">
      <alignment horizontal="left" vertical="top" wrapText="1"/>
      <protection locked="0"/>
    </xf>
    <xf numFmtId="0" fontId="4" fillId="12" borderId="3" xfId="0" applyNumberFormat="1" applyFont="1" applyFill="1" applyBorder="1" applyAlignment="1" applyProtection="1">
      <alignment horizontal="right"/>
      <protection locked="0"/>
    </xf>
    <xf numFmtId="0" fontId="4" fillId="12" borderId="3" xfId="0" applyNumberFormat="1" applyFont="1" applyFill="1" applyBorder="1" applyAlignment="1" applyProtection="1">
      <alignment horizontal="right" wrapText="1"/>
      <protection locked="0"/>
    </xf>
    <xf numFmtId="3" fontId="0" fillId="12" borderId="7" xfId="0" applyNumberFormat="1" applyFont="1" applyFill="1" applyBorder="1" applyAlignment="1" applyProtection="1">
      <alignment horizontal="right"/>
      <protection locked="0"/>
    </xf>
    <xf numFmtId="0" fontId="4" fillId="12" borderId="3" xfId="0" applyFont="1" applyFill="1" applyBorder="1" applyAlignment="1" applyProtection="1">
      <alignment vertical="top" wrapText="1"/>
      <protection locked="0"/>
    </xf>
    <xf numFmtId="3" fontId="4" fillId="12" borderId="3" xfId="0" applyNumberFormat="1" applyFont="1" applyFill="1" applyBorder="1" applyAlignment="1" applyProtection="1">
      <alignment horizontal="right"/>
      <protection locked="0"/>
    </xf>
    <xf numFmtId="0" fontId="0" fillId="12" borderId="1" xfId="0" applyFill="1" applyBorder="1" applyAlignment="1" applyProtection="1">
      <alignment vertical="top" wrapText="1"/>
      <protection locked="0"/>
    </xf>
    <xf numFmtId="0" fontId="0" fillId="12" borderId="1" xfId="0" applyFill="1" applyBorder="1" applyAlignment="1" applyProtection="1">
      <alignment vertical="top"/>
      <protection locked="0"/>
    </xf>
    <xf numFmtId="0" fontId="0" fillId="12" borderId="1" xfId="0" applyNumberFormat="1" applyFont="1" applyFill="1" applyBorder="1" applyAlignment="1" applyProtection="1">
      <alignment horizontal="right"/>
      <protection locked="0"/>
    </xf>
    <xf numFmtId="0" fontId="4" fillId="12" borderId="1" xfId="0" applyFont="1" applyFill="1" applyBorder="1" applyAlignment="1" applyProtection="1">
      <alignment wrapText="1"/>
      <protection locked="0"/>
    </xf>
    <xf numFmtId="0" fontId="0" fillId="12" borderId="1" xfId="0" applyFont="1" applyFill="1" applyBorder="1" applyAlignment="1" applyProtection="1">
      <alignment vertical="top" wrapText="1"/>
      <protection locked="0"/>
    </xf>
    <xf numFmtId="0" fontId="4" fillId="12" borderId="0" xfId="0" applyFont="1" applyFill="1" applyAlignment="1" applyProtection="1">
      <alignment vertical="top" wrapText="1"/>
      <protection locked="0"/>
    </xf>
    <xf numFmtId="164" fontId="0" fillId="12" borderId="1" xfId="0" applyNumberFormat="1" applyFont="1" applyFill="1" applyBorder="1" applyProtection="1">
      <protection locked="0"/>
    </xf>
    <xf numFmtId="0" fontId="4" fillId="12" borderId="1" xfId="0" applyFont="1" applyFill="1" applyBorder="1" applyAlignment="1" applyProtection="1">
      <alignment horizontal="left" vertical="top" wrapText="1"/>
      <protection locked="0"/>
    </xf>
    <xf numFmtId="0" fontId="4" fillId="13" borderId="1" xfId="0" applyFont="1" applyFill="1" applyBorder="1" applyProtection="1">
      <protection locked="0"/>
    </xf>
    <xf numFmtId="0" fontId="6" fillId="13" borderId="1" xfId="0" applyFont="1" applyFill="1" applyBorder="1" applyAlignment="1" applyProtection="1">
      <alignment vertical="top" wrapText="1"/>
      <protection locked="0"/>
    </xf>
    <xf numFmtId="0" fontId="4" fillId="13" borderId="1" xfId="0" applyFont="1" applyFill="1" applyBorder="1" applyAlignment="1" applyProtection="1">
      <alignment vertical="top" wrapText="1"/>
      <protection locked="0"/>
    </xf>
    <xf numFmtId="164" fontId="4" fillId="13" borderId="1" xfId="0" applyNumberFormat="1" applyFont="1" applyFill="1" applyBorder="1" applyAlignment="1" applyProtection="1">
      <alignment vertical="top" wrapText="1"/>
      <protection locked="0"/>
    </xf>
    <xf numFmtId="0" fontId="4" fillId="13" borderId="1" xfId="0" applyFont="1" applyFill="1" applyBorder="1" applyAlignment="1" applyProtection="1">
      <alignment horizontal="left" vertical="top" wrapText="1"/>
      <protection locked="0"/>
    </xf>
    <xf numFmtId="0" fontId="4" fillId="13" borderId="1" xfId="0" applyNumberFormat="1" applyFont="1" applyFill="1" applyBorder="1" applyAlignment="1" applyProtection="1">
      <alignment horizontal="right" wrapText="1"/>
      <protection locked="0"/>
    </xf>
    <xf numFmtId="3" fontId="4" fillId="13" borderId="1" xfId="0" applyNumberFormat="1" applyFont="1" applyFill="1" applyBorder="1" applyAlignment="1" applyProtection="1">
      <alignment horizontal="right" wrapText="1"/>
      <protection locked="0"/>
    </xf>
    <xf numFmtId="0" fontId="4" fillId="13" borderId="2" xfId="0" applyFont="1" applyFill="1" applyBorder="1" applyProtection="1">
      <protection locked="0"/>
    </xf>
    <xf numFmtId="0" fontId="4" fillId="13" borderId="0" xfId="0" applyFont="1" applyFill="1" applyProtection="1">
      <protection locked="0"/>
    </xf>
    <xf numFmtId="164" fontId="0" fillId="13" borderId="1" xfId="0" applyNumberFormat="1" applyFill="1" applyBorder="1" applyProtection="1">
      <protection locked="0"/>
    </xf>
    <xf numFmtId="0" fontId="0" fillId="13" borderId="1" xfId="0" applyFill="1" applyBorder="1" applyAlignment="1" applyProtection="1">
      <alignment wrapText="1"/>
      <protection locked="0"/>
    </xf>
    <xf numFmtId="0" fontId="4" fillId="13" borderId="1" xfId="0" applyNumberFormat="1" applyFont="1" applyFill="1" applyBorder="1" applyAlignment="1" applyProtection="1">
      <alignment horizontal="left" vertical="top" wrapText="1"/>
      <protection locked="0"/>
    </xf>
    <xf numFmtId="0" fontId="0" fillId="13" borderId="1" xfId="0" applyFill="1" applyBorder="1" applyProtection="1">
      <protection locked="0"/>
    </xf>
    <xf numFmtId="0" fontId="6" fillId="13" borderId="1" xfId="0" applyNumberFormat="1" applyFont="1" applyFill="1" applyBorder="1" applyAlignment="1" applyProtection="1">
      <alignment horizontal="right" wrapText="1"/>
      <protection locked="0"/>
    </xf>
    <xf numFmtId="3" fontId="6" fillId="13" borderId="1" xfId="0" applyNumberFormat="1" applyFont="1" applyFill="1" applyBorder="1" applyAlignment="1" applyProtection="1">
      <alignment horizontal="right" wrapText="1"/>
      <protection locked="0"/>
    </xf>
    <xf numFmtId="0" fontId="0" fillId="13" borderId="2" xfId="0" applyFill="1" applyBorder="1" applyProtection="1">
      <protection locked="0"/>
    </xf>
    <xf numFmtId="0" fontId="0" fillId="13" borderId="0" xfId="0" applyFill="1" applyProtection="1">
      <protection locked="0"/>
    </xf>
    <xf numFmtId="0" fontId="6" fillId="13" borderId="1" xfId="0" applyFont="1" applyFill="1" applyBorder="1" applyAlignment="1" applyProtection="1">
      <alignment horizontal="left" vertical="top" wrapText="1"/>
      <protection locked="0"/>
    </xf>
    <xf numFmtId="0" fontId="6" fillId="13" borderId="1" xfId="0" applyFont="1" applyFill="1" applyBorder="1" applyAlignment="1" applyProtection="1">
      <alignment horizontal="center" vertical="top" wrapText="1"/>
      <protection locked="0"/>
    </xf>
    <xf numFmtId="164" fontId="4" fillId="13" borderId="1" xfId="0" applyNumberFormat="1" applyFont="1" applyFill="1" applyBorder="1" applyAlignment="1" applyProtection="1">
      <alignment horizontal="left" vertical="top" wrapText="1"/>
      <protection locked="0"/>
    </xf>
    <xf numFmtId="0" fontId="5" fillId="13" borderId="1" xfId="0" applyFont="1" applyFill="1" applyBorder="1" applyAlignment="1" applyProtection="1">
      <alignment horizontal="center" wrapText="1"/>
      <protection locked="0"/>
    </xf>
    <xf numFmtId="0" fontId="4" fillId="13" borderId="2" xfId="0" applyFont="1" applyFill="1" applyBorder="1" applyAlignment="1" applyProtection="1">
      <alignment horizontal="center" wrapText="1"/>
      <protection locked="0"/>
    </xf>
    <xf numFmtId="0" fontId="4" fillId="13" borderId="1" xfId="0" applyFont="1" applyFill="1" applyBorder="1" applyAlignment="1" applyProtection="1">
      <alignment horizontal="center" wrapText="1"/>
      <protection locked="0"/>
    </xf>
    <xf numFmtId="0" fontId="4" fillId="13" borderId="0" xfId="0" applyFont="1" applyFill="1" applyAlignment="1" applyProtection="1">
      <alignment horizontal="center" wrapText="1"/>
      <protection locked="0"/>
    </xf>
    <xf numFmtId="0" fontId="0" fillId="13" borderId="1" xfId="0" applyFill="1" applyBorder="1" applyAlignment="1" applyProtection="1">
      <alignment vertical="top" wrapText="1"/>
      <protection locked="0"/>
    </xf>
    <xf numFmtId="164" fontId="0" fillId="13" borderId="1" xfId="0" applyNumberFormat="1" applyFill="1" applyBorder="1" applyAlignment="1" applyProtection="1">
      <alignment vertical="top"/>
      <protection locked="0"/>
    </xf>
    <xf numFmtId="0" fontId="0" fillId="13" borderId="1" xfId="0" applyFill="1" applyBorder="1" applyAlignment="1" applyProtection="1">
      <alignment vertical="top"/>
      <protection locked="0"/>
    </xf>
    <xf numFmtId="0" fontId="0" fillId="13" borderId="1" xfId="0" applyNumberFormat="1" applyFill="1" applyBorder="1" applyAlignment="1" applyProtection="1">
      <alignment horizontal="right"/>
      <protection locked="0"/>
    </xf>
    <xf numFmtId="3" fontId="0" fillId="13" borderId="1" xfId="0" applyNumberFormat="1" applyFill="1" applyBorder="1" applyAlignment="1" applyProtection="1">
      <alignment horizontal="right"/>
      <protection locked="0"/>
    </xf>
    <xf numFmtId="0" fontId="0" fillId="13" borderId="1" xfId="0" applyFont="1" applyFill="1" applyBorder="1" applyProtection="1">
      <protection locked="0"/>
    </xf>
    <xf numFmtId="0" fontId="0" fillId="13" borderId="0" xfId="0" applyFont="1" applyFill="1" applyProtection="1">
      <protection locked="0"/>
    </xf>
    <xf numFmtId="0" fontId="0" fillId="13" borderId="1" xfId="0" applyNumberFormat="1" applyFont="1" applyFill="1" applyBorder="1" applyAlignment="1" applyProtection="1">
      <alignment horizontal="right"/>
      <protection locked="0"/>
    </xf>
    <xf numFmtId="3" fontId="0" fillId="13" borderId="1" xfId="0" applyNumberFormat="1" applyFont="1" applyFill="1" applyBorder="1" applyAlignment="1" applyProtection="1">
      <alignment horizontal="right"/>
      <protection locked="0"/>
    </xf>
    <xf numFmtId="0" fontId="0" fillId="13" borderId="4" xfId="0" applyFont="1" applyFill="1" applyBorder="1" applyProtection="1">
      <protection locked="0"/>
    </xf>
    <xf numFmtId="0" fontId="8" fillId="13" borderId="1" xfId="0" applyFont="1" applyFill="1" applyBorder="1" applyAlignment="1" applyProtection="1">
      <alignment vertical="top" wrapText="1"/>
      <protection locked="0"/>
    </xf>
    <xf numFmtId="0" fontId="5" fillId="14" borderId="1" xfId="0" applyFont="1" applyFill="1" applyBorder="1" applyAlignment="1" applyProtection="1">
      <alignment horizontal="center" wrapText="1"/>
      <protection locked="0"/>
    </xf>
    <xf numFmtId="0" fontId="5" fillId="14" borderId="4" xfId="0" applyFont="1" applyFill="1" applyBorder="1" applyAlignment="1" applyProtection="1">
      <alignment horizontal="center" wrapText="1"/>
      <protection locked="0"/>
    </xf>
    <xf numFmtId="0" fontId="5" fillId="14" borderId="4" xfId="0" applyFont="1" applyFill="1" applyBorder="1" applyAlignment="1" applyProtection="1">
      <alignment horizontal="center" vertical="top" wrapText="1"/>
      <protection locked="0"/>
    </xf>
    <xf numFmtId="164" fontId="5" fillId="14" borderId="4" xfId="0" applyNumberFormat="1" applyFont="1" applyFill="1" applyBorder="1" applyAlignment="1" applyProtection="1">
      <alignment horizontal="center" wrapText="1"/>
      <protection locked="0"/>
    </xf>
    <xf numFmtId="0" fontId="5" fillId="14" borderId="1" xfId="0" applyNumberFormat="1" applyFont="1" applyFill="1" applyBorder="1" applyAlignment="1" applyProtection="1">
      <alignment horizontal="right" textRotation="90" wrapText="1"/>
      <protection locked="0"/>
    </xf>
    <xf numFmtId="3" fontId="5" fillId="14" borderId="4" xfId="0" applyNumberFormat="1" applyFont="1" applyFill="1" applyBorder="1" applyAlignment="1" applyProtection="1">
      <alignment horizontal="right" wrapText="1"/>
      <protection locked="0"/>
    </xf>
    <xf numFmtId="0" fontId="5" fillId="14" borderId="4" xfId="0" applyNumberFormat="1" applyFont="1" applyFill="1" applyBorder="1" applyAlignment="1" applyProtection="1">
      <alignment horizontal="right" wrapText="1"/>
      <protection locked="0"/>
    </xf>
    <xf numFmtId="3" fontId="5" fillId="14" borderId="1" xfId="0" applyNumberFormat="1" applyFont="1" applyFill="1" applyBorder="1" applyAlignment="1" applyProtection="1">
      <alignment horizontal="center" wrapText="1"/>
      <protection locked="0"/>
    </xf>
    <xf numFmtId="3" fontId="6" fillId="14" borderId="1" xfId="0" applyNumberFormat="1" applyFont="1" applyFill="1" applyBorder="1" applyAlignment="1" applyProtection="1">
      <alignment horizontal="center" wrapText="1"/>
      <protection locked="0"/>
    </xf>
    <xf numFmtId="3" fontId="6" fillId="14" borderId="1" xfId="0" applyNumberFormat="1" applyFont="1" applyFill="1" applyBorder="1" applyAlignment="1" applyProtection="1">
      <alignment horizontal="right" wrapText="1"/>
      <protection locked="0"/>
    </xf>
    <xf numFmtId="3" fontId="6" fillId="14" borderId="2" xfId="0" applyNumberFormat="1" applyFont="1" applyFill="1" applyBorder="1" applyAlignment="1" applyProtection="1">
      <alignment horizontal="center" wrapText="1"/>
      <protection locked="0"/>
    </xf>
    <xf numFmtId="0" fontId="6" fillId="14" borderId="2" xfId="0" applyFont="1" applyFill="1" applyBorder="1" applyAlignment="1" applyProtection="1">
      <alignment horizontal="center" wrapText="1"/>
      <protection locked="0"/>
    </xf>
    <xf numFmtId="0" fontId="4" fillId="14" borderId="1" xfId="0" applyFont="1" applyFill="1" applyBorder="1" applyAlignment="1" applyProtection="1">
      <alignment horizontal="center" wrapText="1"/>
      <protection locked="0"/>
    </xf>
    <xf numFmtId="0" fontId="4" fillId="14" borderId="0" xfId="0" applyFont="1" applyFill="1" applyAlignment="1" applyProtection="1">
      <alignment horizontal="center" wrapText="1"/>
      <protection locked="0"/>
    </xf>
    <xf numFmtId="0" fontId="5" fillId="14" borderId="1" xfId="0" applyFont="1" applyFill="1" applyBorder="1" applyAlignment="1" applyProtection="1">
      <alignment horizontal="center" vertical="top" wrapText="1"/>
      <protection locked="0"/>
    </xf>
    <xf numFmtId="164" fontId="5" fillId="14" borderId="1" xfId="0" applyNumberFormat="1" applyFont="1" applyFill="1" applyBorder="1" applyAlignment="1" applyProtection="1">
      <alignment horizontal="center" wrapText="1"/>
      <protection locked="0"/>
    </xf>
    <xf numFmtId="3" fontId="5" fillId="14" borderId="1" xfId="0" applyNumberFormat="1" applyFont="1" applyFill="1" applyBorder="1" applyAlignment="1" applyProtection="1">
      <alignment horizontal="right" wrapText="1"/>
      <protection locked="0"/>
    </xf>
    <xf numFmtId="0" fontId="5" fillId="14" borderId="1" xfId="0" applyNumberFormat="1" applyFont="1" applyFill="1" applyBorder="1" applyAlignment="1" applyProtection="1">
      <alignment horizontal="right" wrapText="1"/>
      <protection locked="0"/>
    </xf>
    <xf numFmtId="0" fontId="6" fillId="14" borderId="1" xfId="0" applyFont="1" applyFill="1" applyBorder="1" applyAlignment="1" applyProtection="1">
      <alignment horizontal="center" wrapText="1"/>
      <protection locked="0"/>
    </xf>
    <xf numFmtId="3" fontId="0" fillId="0" borderId="0" xfId="0" applyNumberFormat="1" applyAlignment="1" applyProtection="1">
      <alignment horizontal="left"/>
      <protection locked="0"/>
    </xf>
    <xf numFmtId="0" fontId="0" fillId="0" borderId="0" xfId="0" applyAlignment="1">
      <alignment horizontal="left"/>
    </xf>
    <xf numFmtId="0" fontId="0" fillId="0" borderId="0" xfId="0" applyAlignment="1"/>
    <xf numFmtId="3" fontId="0" fillId="0" borderId="0" xfId="0" applyNumberFormat="1" applyAlignment="1" applyProtection="1">
      <alignment horizontal="left" vertical="top"/>
      <protection locked="0"/>
    </xf>
    <xf numFmtId="0" fontId="4" fillId="0" borderId="0" xfId="0" applyNumberFormat="1" applyFont="1" applyAlignment="1" applyProtection="1">
      <alignment horizontal="left"/>
      <protection locked="0"/>
    </xf>
    <xf numFmtId="0" fontId="0" fillId="0" borderId="14" xfId="0" applyBorder="1" applyProtection="1">
      <protection locked="0"/>
    </xf>
    <xf numFmtId="3" fontId="7" fillId="0" borderId="0" xfId="0" applyNumberFormat="1" applyFont="1" applyAlignment="1" applyProtection="1">
      <alignment horizontal="left" vertical="top"/>
      <protection locked="0"/>
    </xf>
    <xf numFmtId="0" fontId="6" fillId="0" borderId="1" xfId="0" applyFont="1" applyBorder="1" applyAlignment="1" applyProtection="1">
      <alignment vertical="top" wrapText="1"/>
      <protection locked="0"/>
    </xf>
    <xf numFmtId="0" fontId="4" fillId="0" borderId="1" xfId="0" applyFont="1" applyBorder="1" applyAlignment="1" applyProtection="1">
      <alignment horizontal="right" vertical="top"/>
      <protection locked="0"/>
    </xf>
    <xf numFmtId="0" fontId="6" fillId="13" borderId="4" xfId="0" applyFont="1" applyFill="1" applyBorder="1" applyAlignment="1" applyProtection="1">
      <alignment horizontal="left" vertical="top" wrapText="1"/>
      <protection locked="0"/>
    </xf>
    <xf numFmtId="0" fontId="0" fillId="3" borderId="8" xfId="0" applyFill="1" applyBorder="1" applyProtection="1">
      <protection locked="0"/>
    </xf>
    <xf numFmtId="0" fontId="0" fillId="3" borderId="8" xfId="0" applyFill="1" applyBorder="1" applyAlignment="1" applyProtection="1">
      <alignment vertical="top"/>
      <protection locked="0"/>
    </xf>
    <xf numFmtId="0" fontId="0" fillId="3" borderId="8" xfId="0" applyFill="1" applyBorder="1" applyAlignment="1" applyProtection="1">
      <alignment horizontal="center" vertical="top"/>
      <protection locked="0"/>
    </xf>
    <xf numFmtId="0" fontId="14" fillId="3" borderId="8" xfId="0" applyFont="1" applyFill="1" applyBorder="1" applyAlignment="1" applyProtection="1">
      <alignment horizontal="left" vertical="top"/>
      <protection locked="0"/>
    </xf>
    <xf numFmtId="0" fontId="0" fillId="3" borderId="8" xfId="0" applyFill="1" applyBorder="1" applyAlignment="1" applyProtection="1">
      <alignment vertical="top" wrapText="1"/>
      <protection locked="0"/>
    </xf>
    <xf numFmtId="164" fontId="0" fillId="3" borderId="8" xfId="0" applyNumberFormat="1" applyFill="1" applyBorder="1" applyAlignment="1" applyProtection="1">
      <alignment vertical="top"/>
      <protection locked="0"/>
    </xf>
    <xf numFmtId="0" fontId="0" fillId="3" borderId="8" xfId="0" applyNumberFormat="1" applyFill="1" applyBorder="1" applyAlignment="1" applyProtection="1">
      <alignment vertical="top"/>
      <protection locked="0"/>
    </xf>
    <xf numFmtId="3" fontId="0" fillId="3" borderId="8" xfId="0" applyNumberFormat="1" applyFill="1" applyBorder="1" applyAlignment="1" applyProtection="1">
      <alignment vertical="top"/>
      <protection locked="0"/>
    </xf>
    <xf numFmtId="3" fontId="0" fillId="3" borderId="8" xfId="0" applyNumberFormat="1" applyFill="1" applyBorder="1" applyAlignment="1" applyProtection="1">
      <protection locked="0"/>
    </xf>
    <xf numFmtId="3" fontId="0" fillId="3" borderId="8" xfId="0" applyNumberFormat="1" applyFill="1" applyBorder="1" applyProtection="1">
      <protection locked="0"/>
    </xf>
    <xf numFmtId="0" fontId="4" fillId="12" borderId="3" xfId="0" applyFont="1" applyFill="1" applyBorder="1" applyProtection="1">
      <protection locked="0"/>
    </xf>
    <xf numFmtId="3" fontId="4" fillId="12" borderId="3" xfId="0" applyNumberFormat="1" applyFont="1" applyFill="1" applyBorder="1" applyAlignment="1" applyProtection="1">
      <alignment horizontal="right" wrapText="1"/>
      <protection locked="0"/>
    </xf>
    <xf numFmtId="3" fontId="4" fillId="12" borderId="7" xfId="0" applyNumberFormat="1" applyFont="1" applyFill="1" applyBorder="1" applyAlignment="1" applyProtection="1">
      <alignment horizontal="right"/>
      <protection locked="0"/>
    </xf>
    <xf numFmtId="0" fontId="4" fillId="12" borderId="7" xfId="0" applyFont="1"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vertical="top"/>
      <protection locked="0"/>
    </xf>
    <xf numFmtId="0" fontId="0" fillId="3" borderId="0" xfId="0" applyFill="1" applyBorder="1" applyAlignment="1" applyProtection="1">
      <alignment horizontal="center" vertical="top"/>
      <protection locked="0"/>
    </xf>
    <xf numFmtId="0" fontId="14" fillId="3" borderId="0" xfId="0" applyFont="1" applyFill="1" applyBorder="1" applyAlignment="1" applyProtection="1">
      <alignment horizontal="left" vertical="top"/>
      <protection locked="0"/>
    </xf>
    <xf numFmtId="0" fontId="0" fillId="3" borderId="0" xfId="0" applyFill="1" applyBorder="1" applyAlignment="1" applyProtection="1">
      <alignment vertical="top" wrapText="1"/>
      <protection locked="0"/>
    </xf>
    <xf numFmtId="164" fontId="0" fillId="3" borderId="0" xfId="0" applyNumberFormat="1" applyFill="1" applyBorder="1" applyAlignment="1" applyProtection="1">
      <alignment vertical="top"/>
      <protection locked="0"/>
    </xf>
    <xf numFmtId="0" fontId="0" fillId="3" borderId="0" xfId="0" applyNumberFormat="1" applyFill="1" applyBorder="1" applyAlignment="1" applyProtection="1">
      <alignment vertical="top"/>
      <protection locked="0"/>
    </xf>
    <xf numFmtId="3" fontId="0" fillId="3" borderId="0" xfId="0" applyNumberFormat="1" applyFill="1" applyBorder="1" applyAlignment="1" applyProtection="1">
      <alignment vertical="top"/>
      <protection locked="0"/>
    </xf>
    <xf numFmtId="3" fontId="0" fillId="3" borderId="0" xfId="0" applyNumberFormat="1" applyFill="1" applyBorder="1" applyAlignment="1" applyProtection="1">
      <protection locked="0"/>
    </xf>
    <xf numFmtId="3" fontId="0" fillId="3" borderId="0" xfId="0" applyNumberFormat="1" applyFill="1" applyBorder="1" applyProtection="1">
      <protection locked="0"/>
    </xf>
    <xf numFmtId="0" fontId="4" fillId="12" borderId="14" xfId="0" applyFont="1" applyFill="1" applyBorder="1" applyProtection="1">
      <protection locked="0"/>
    </xf>
    <xf numFmtId="0" fontId="4" fillId="0" borderId="5" xfId="0" applyFont="1" applyFill="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5" xfId="0" applyFont="1" applyBorder="1" applyAlignment="1" applyProtection="1">
      <alignment horizontal="center" vertical="top"/>
      <protection locked="0"/>
    </xf>
    <xf numFmtId="0" fontId="16" fillId="13" borderId="1" xfId="0" applyFont="1" applyFill="1" applyBorder="1" applyAlignment="1" applyProtection="1">
      <alignment vertical="top" wrapText="1"/>
      <protection locked="0"/>
    </xf>
    <xf numFmtId="0" fontId="0" fillId="0" borderId="0" xfId="0" applyBorder="1" applyProtection="1">
      <protection locked="0"/>
    </xf>
    <xf numFmtId="0" fontId="0" fillId="0" borderId="0" xfId="0" applyBorder="1" applyAlignment="1" applyProtection="1">
      <alignment vertical="top"/>
      <protection locked="0"/>
    </xf>
    <xf numFmtId="0" fontId="0" fillId="0" borderId="0" xfId="0" applyNumberFormat="1" applyBorder="1" applyAlignment="1" applyProtection="1">
      <alignment horizontal="right"/>
      <protection locked="0"/>
    </xf>
    <xf numFmtId="3" fontId="4" fillId="0" borderId="0" xfId="0" applyNumberFormat="1" applyFont="1" applyFill="1" applyBorder="1" applyAlignment="1" applyProtection="1">
      <alignment horizontal="right" wrapText="1"/>
      <protection locked="0"/>
    </xf>
    <xf numFmtId="3" fontId="3" fillId="0" borderId="0" xfId="0" applyNumberFormat="1" applyFont="1" applyBorder="1" applyAlignment="1" applyProtection="1">
      <protection locked="0"/>
    </xf>
    <xf numFmtId="0" fontId="9" fillId="0" borderId="17" xfId="0" applyFont="1" applyBorder="1" applyProtection="1">
      <protection locked="0"/>
    </xf>
    <xf numFmtId="0" fontId="9" fillId="0" borderId="15" xfId="0" applyFont="1" applyBorder="1" applyAlignment="1" applyProtection="1">
      <alignment vertical="top"/>
      <protection locked="0"/>
    </xf>
    <xf numFmtId="0" fontId="9" fillId="0" borderId="15" xfId="0" applyFont="1" applyBorder="1" applyAlignment="1" applyProtection="1">
      <alignment horizontal="center" vertical="top"/>
      <protection locked="0"/>
    </xf>
    <xf numFmtId="0" fontId="9" fillId="0" borderId="15" xfId="0" applyFont="1" applyBorder="1" applyAlignment="1" applyProtection="1">
      <alignment vertical="top" wrapText="1"/>
      <protection locked="0"/>
    </xf>
    <xf numFmtId="164" fontId="9" fillId="0" borderId="15" xfId="0" applyNumberFormat="1" applyFont="1" applyBorder="1" applyAlignment="1" applyProtection="1">
      <alignment vertical="top"/>
      <protection locked="0"/>
    </xf>
    <xf numFmtId="0" fontId="9" fillId="0" borderId="15" xfId="0" applyNumberFormat="1" applyFont="1" applyBorder="1" applyAlignment="1" applyProtection="1">
      <alignment horizontal="right"/>
      <protection locked="0"/>
    </xf>
    <xf numFmtId="3" fontId="9" fillId="0" borderId="15" xfId="0" applyNumberFormat="1" applyFont="1" applyBorder="1" applyAlignment="1" applyProtection="1">
      <alignment horizontal="right"/>
      <protection locked="0"/>
    </xf>
    <xf numFmtId="0" fontId="9" fillId="0" borderId="16" xfId="0" applyFont="1" applyBorder="1" applyProtection="1">
      <protection locked="0"/>
    </xf>
    <xf numFmtId="0" fontId="9" fillId="0" borderId="15" xfId="0" applyFont="1" applyBorder="1" applyProtection="1">
      <protection locked="0"/>
    </xf>
    <xf numFmtId="0" fontId="14" fillId="0" borderId="15" xfId="0" applyFont="1" applyBorder="1" applyAlignment="1" applyProtection="1">
      <alignment horizontal="right"/>
      <protection locked="0"/>
    </xf>
    <xf numFmtId="3" fontId="5" fillId="9" borderId="1" xfId="0" applyNumberFormat="1" applyFont="1" applyFill="1" applyBorder="1" applyAlignment="1" applyProtection="1">
      <alignment horizontal="right" wrapText="1"/>
      <protection locked="0"/>
    </xf>
    <xf numFmtId="3" fontId="0" fillId="0" borderId="2" xfId="0" applyNumberFormat="1" applyBorder="1" applyAlignment="1" applyProtection="1">
      <protection locked="0"/>
    </xf>
    <xf numFmtId="3" fontId="0" fillId="0" borderId="5" xfId="0" applyNumberFormat="1" applyBorder="1" applyAlignment="1" applyProtection="1">
      <protection locked="0"/>
    </xf>
    <xf numFmtId="3" fontId="0" fillId="0" borderId="9" xfId="0" applyNumberFormat="1" applyBorder="1" applyAlignment="1" applyProtection="1">
      <protection locked="0"/>
    </xf>
    <xf numFmtId="0" fontId="0" fillId="0" borderId="7" xfId="0" applyBorder="1" applyAlignment="1" applyProtection="1">
      <alignment vertical="top"/>
      <protection locked="0"/>
    </xf>
    <xf numFmtId="0" fontId="0" fillId="6" borderId="8" xfId="0" applyFill="1" applyBorder="1" applyAlignment="1" applyProtection="1">
      <alignment horizontal="center" vertical="top"/>
      <protection locked="0"/>
    </xf>
    <xf numFmtId="0" fontId="0" fillId="0" borderId="8" xfId="0" applyBorder="1" applyAlignment="1" applyProtection="1">
      <alignment vertical="top" wrapText="1"/>
      <protection locked="0"/>
    </xf>
    <xf numFmtId="164" fontId="0" fillId="0" borderId="8" xfId="0" applyNumberFormat="1" applyBorder="1" applyAlignment="1" applyProtection="1">
      <alignment vertical="top"/>
      <protection locked="0"/>
    </xf>
    <xf numFmtId="0" fontId="0" fillId="0" borderId="8" xfId="0" applyBorder="1" applyAlignment="1" applyProtection="1">
      <alignment vertical="top"/>
      <protection locked="0"/>
    </xf>
    <xf numFmtId="0" fontId="0" fillId="0" borderId="8" xfId="0" applyNumberFormat="1" applyBorder="1" applyAlignment="1" applyProtection="1">
      <alignment horizontal="right"/>
      <protection locked="0"/>
    </xf>
    <xf numFmtId="0" fontId="0" fillId="0" borderId="11" xfId="0" applyNumberFormat="1" applyBorder="1" applyAlignment="1" applyProtection="1">
      <alignment horizontal="right"/>
      <protection locked="0"/>
    </xf>
    <xf numFmtId="0" fontId="0" fillId="0" borderId="10" xfId="0" applyBorder="1" applyAlignment="1" applyProtection="1">
      <alignment vertical="top"/>
      <protection locked="0"/>
    </xf>
    <xf numFmtId="164" fontId="0" fillId="0" borderId="0" xfId="0" applyNumberFormat="1" applyBorder="1" applyAlignment="1" applyProtection="1">
      <alignment vertical="top"/>
      <protection locked="0"/>
    </xf>
    <xf numFmtId="0" fontId="0" fillId="0" borderId="12" xfId="0" applyNumberFormat="1" applyBorder="1" applyAlignment="1" applyProtection="1">
      <alignment horizontal="right"/>
      <protection locked="0"/>
    </xf>
    <xf numFmtId="0" fontId="0" fillId="0" borderId="0" xfId="0" applyBorder="1" applyAlignment="1" applyProtection="1">
      <alignment horizontal="center" vertical="top"/>
      <protection locked="0"/>
    </xf>
    <xf numFmtId="0" fontId="0" fillId="0" borderId="10" xfId="0" applyBorder="1" applyProtection="1">
      <protection locked="0"/>
    </xf>
    <xf numFmtId="0" fontId="0" fillId="0" borderId="6" xfId="0" applyBorder="1" applyProtection="1">
      <protection locked="0"/>
    </xf>
    <xf numFmtId="0" fontId="0" fillId="0" borderId="14" xfId="0" applyBorder="1" applyAlignment="1" applyProtection="1">
      <alignment vertical="top" wrapText="1"/>
      <protection locked="0"/>
    </xf>
    <xf numFmtId="164" fontId="0" fillId="0" borderId="14" xfId="0" applyNumberFormat="1" applyBorder="1" applyAlignment="1" applyProtection="1">
      <alignment vertical="top"/>
      <protection locked="0"/>
    </xf>
    <xf numFmtId="0" fontId="0" fillId="0" borderId="14" xfId="0" applyBorder="1" applyAlignment="1" applyProtection="1">
      <alignment vertical="top"/>
      <protection locked="0"/>
    </xf>
    <xf numFmtId="0" fontId="0" fillId="0" borderId="14" xfId="0" applyNumberFormat="1" applyBorder="1" applyAlignment="1" applyProtection="1">
      <alignment horizontal="right"/>
      <protection locked="0"/>
    </xf>
    <xf numFmtId="0" fontId="11" fillId="0" borderId="13" xfId="0" applyNumberFormat="1" applyFont="1" applyBorder="1" applyAlignment="1" applyProtection="1">
      <alignment horizontal="right"/>
      <protection locked="0"/>
    </xf>
    <xf numFmtId="0" fontId="5" fillId="0" borderId="0" xfId="0" applyFont="1" applyFill="1" applyBorder="1" applyAlignment="1" applyProtection="1">
      <alignment horizontal="center" wrapText="1"/>
      <protection locked="0"/>
    </xf>
    <xf numFmtId="0" fontId="5" fillId="0" borderId="0" xfId="0" applyFont="1" applyFill="1" applyBorder="1" applyAlignment="1" applyProtection="1">
      <alignment horizontal="center" vertical="top" wrapText="1"/>
      <protection locked="0"/>
    </xf>
    <xf numFmtId="164" fontId="5" fillId="0" borderId="0" xfId="0" applyNumberFormat="1" applyFont="1" applyFill="1" applyBorder="1" applyAlignment="1" applyProtection="1">
      <alignment horizontal="center" wrapText="1"/>
      <protection locked="0"/>
    </xf>
    <xf numFmtId="0" fontId="4" fillId="0" borderId="0" xfId="0" applyFont="1" applyFill="1" applyAlignment="1" applyProtection="1">
      <alignment horizontal="center" wrapText="1"/>
      <protection locked="0"/>
    </xf>
    <xf numFmtId="0" fontId="5" fillId="0" borderId="0" xfId="0" applyNumberFormat="1" applyFont="1" applyFill="1" applyBorder="1" applyAlignment="1" applyProtection="1">
      <alignment horizontal="right" textRotation="90" wrapText="1"/>
      <protection locked="0"/>
    </xf>
    <xf numFmtId="3" fontId="5" fillId="0" borderId="0" xfId="0" applyNumberFormat="1" applyFont="1" applyFill="1" applyBorder="1" applyAlignment="1" applyProtection="1">
      <alignment horizontal="right" wrapText="1"/>
      <protection locked="0"/>
    </xf>
    <xf numFmtId="0" fontId="5" fillId="0" borderId="0" xfId="0" applyNumberFormat="1" applyFont="1" applyFill="1" applyBorder="1" applyAlignment="1" applyProtection="1">
      <alignment horizontal="right" wrapText="1"/>
      <protection locked="0"/>
    </xf>
    <xf numFmtId="3" fontId="5" fillId="0" borderId="0" xfId="0" applyNumberFormat="1" applyFont="1" applyFill="1" applyBorder="1" applyAlignment="1" applyProtection="1">
      <alignment horizontal="center" wrapText="1"/>
      <protection locked="0"/>
    </xf>
    <xf numFmtId="3" fontId="6" fillId="0" borderId="0" xfId="0" applyNumberFormat="1" applyFont="1" applyFill="1" applyBorder="1" applyAlignment="1" applyProtection="1">
      <alignment horizontal="center" wrapText="1"/>
      <protection locked="0"/>
    </xf>
    <xf numFmtId="3" fontId="6" fillId="0" borderId="0" xfId="0" applyNumberFormat="1" applyFont="1" applyFill="1" applyBorder="1" applyAlignment="1" applyProtection="1">
      <alignment horizontal="right" wrapText="1"/>
      <protection locked="0"/>
    </xf>
    <xf numFmtId="0" fontId="6"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0" fillId="0" borderId="19" xfId="0" applyNumberFormat="1" applyBorder="1" applyAlignment="1" applyProtection="1">
      <alignment vertical="top"/>
      <protection locked="0"/>
    </xf>
    <xf numFmtId="0" fontId="0" fillId="0" borderId="18" xfId="0" applyBorder="1" applyAlignment="1">
      <alignment vertical="top"/>
    </xf>
    <xf numFmtId="0" fontId="0" fillId="0" borderId="18" xfId="0" applyBorder="1" applyProtection="1">
      <protection locked="0"/>
    </xf>
    <xf numFmtId="3" fontId="0" fillId="0" borderId="20" xfId="0" applyNumberFormat="1" applyBorder="1" applyAlignment="1" applyProtection="1">
      <alignment vertical="top"/>
      <protection locked="0"/>
    </xf>
    <xf numFmtId="3" fontId="0" fillId="0" borderId="18" xfId="0" applyNumberFormat="1" applyBorder="1" applyAlignment="1" applyProtection="1">
      <alignment vertical="top"/>
      <protection locked="0"/>
    </xf>
    <xf numFmtId="4" fontId="0" fillId="0" borderId="1" xfId="0" applyNumberFormat="1" applyBorder="1" applyProtection="1">
      <protection locked="0"/>
    </xf>
    <xf numFmtId="4" fontId="0" fillId="0" borderId="1" xfId="0" applyNumberFormat="1" applyBorder="1" applyAlignment="1" applyProtection="1">
      <alignment vertical="top"/>
      <protection locked="0"/>
    </xf>
    <xf numFmtId="4" fontId="0" fillId="0" borderId="9" xfId="0" applyNumberFormat="1" applyBorder="1" applyProtection="1">
      <protection locked="0"/>
    </xf>
    <xf numFmtId="0" fontId="5" fillId="14" borderId="3" xfId="0" applyNumberFormat="1" applyFont="1" applyFill="1" applyBorder="1" applyAlignment="1" applyProtection="1">
      <alignment horizontal="right" textRotation="90" wrapText="1"/>
      <protection locked="0"/>
    </xf>
    <xf numFmtId="4" fontId="0" fillId="0" borderId="4" xfId="0" applyNumberFormat="1" applyBorder="1" applyAlignment="1" applyProtection="1">
      <alignment vertical="top"/>
      <protection locked="0"/>
    </xf>
    <xf numFmtId="4" fontId="3" fillId="0" borderId="21" xfId="0" applyNumberFormat="1" applyFont="1" applyBorder="1" applyProtection="1">
      <protection locked="0"/>
    </xf>
    <xf numFmtId="0" fontId="3" fillId="2" borderId="4" xfId="0" applyNumberFormat="1" applyFont="1" applyFill="1" applyBorder="1" applyAlignment="1" applyProtection="1">
      <alignment horizontal="left"/>
      <protection locked="0"/>
    </xf>
    <xf numFmtId="0" fontId="4" fillId="0" borderId="1" xfId="0" applyFont="1" applyBorder="1" applyAlignment="1" applyProtection="1">
      <alignment horizontal="left" vertical="center" wrapText="1"/>
      <protection locked="0"/>
    </xf>
    <xf numFmtId="0" fontId="17" fillId="0" borderId="1" xfId="1" applyBorder="1" applyAlignment="1" applyProtection="1">
      <alignment horizontal="left" vertical="center" wrapText="1"/>
      <protection locked="0"/>
    </xf>
    <xf numFmtId="3" fontId="0" fillId="0" borderId="1" xfId="0" applyNumberFormat="1" applyBorder="1" applyAlignment="1" applyProtection="1">
      <alignment horizontal="left"/>
      <protection locked="0"/>
    </xf>
    <xf numFmtId="3" fontId="0" fillId="0" borderId="1" xfId="0" applyNumberFormat="1" applyBorder="1" applyAlignment="1" applyProtection="1">
      <alignment horizontal="right"/>
      <protection locked="0"/>
    </xf>
    <xf numFmtId="0" fontId="8" fillId="0" borderId="1" xfId="0" applyFont="1" applyBorder="1" applyAlignment="1" applyProtection="1">
      <alignment horizontal="left" vertical="top" wrapText="1"/>
      <protection locked="0"/>
    </xf>
    <xf numFmtId="3" fontId="0" fillId="0" borderId="0" xfId="0" applyNumberFormat="1" applyFill="1" applyBorder="1" applyAlignment="1" applyProtection="1">
      <alignment horizontal="right"/>
      <protection locked="0"/>
    </xf>
    <xf numFmtId="0" fontId="0" fillId="0" borderId="22" xfId="0" applyNumberFormat="1" applyBorder="1" applyAlignment="1" applyProtection="1">
      <alignment vertical="top"/>
      <protection locked="0"/>
    </xf>
    <xf numFmtId="3" fontId="0" fillId="0" borderId="23" xfId="0" applyNumberFormat="1" applyBorder="1" applyAlignment="1" applyProtection="1">
      <alignment vertical="top"/>
      <protection locked="0"/>
    </xf>
    <xf numFmtId="0" fontId="0" fillId="0" borderId="23" xfId="0" applyBorder="1" applyProtection="1">
      <protection locked="0"/>
    </xf>
    <xf numFmtId="0" fontId="0" fillId="0" borderId="20" xfId="0" applyBorder="1" applyProtection="1">
      <protection locked="0"/>
    </xf>
    <xf numFmtId="3" fontId="0" fillId="0" borderId="1" xfId="0" applyNumberFormat="1" applyBorder="1" applyAlignment="1" applyProtection="1">
      <alignment wrapText="1"/>
      <protection locked="0"/>
    </xf>
    <xf numFmtId="3" fontId="0" fillId="0" borderId="1" xfId="0" applyNumberFormat="1" applyBorder="1" applyAlignment="1" applyProtection="1">
      <protection locked="0"/>
    </xf>
    <xf numFmtId="0" fontId="0" fillId="0" borderId="5" xfId="0" applyBorder="1" applyAlignment="1" applyProtection="1">
      <protection locked="0"/>
    </xf>
    <xf numFmtId="0" fontId="0" fillId="0" borderId="9" xfId="0" applyBorder="1" applyAlignment="1" applyProtection="1">
      <protection locked="0"/>
    </xf>
    <xf numFmtId="3" fontId="0" fillId="0" borderId="0" xfId="0" applyNumberFormat="1" applyBorder="1" applyAlignment="1" applyProtection="1">
      <protection locked="0"/>
    </xf>
    <xf numFmtId="0" fontId="0" fillId="0" borderId="0" xfId="0" applyBorder="1" applyAlignment="1" applyProtection="1">
      <protection locked="0"/>
    </xf>
    <xf numFmtId="3" fontId="0" fillId="0" borderId="0" xfId="0" applyNumberFormat="1" applyBorder="1" applyAlignment="1" applyProtection="1">
      <alignment vertical="top"/>
      <protection locked="0"/>
    </xf>
    <xf numFmtId="3" fontId="0" fillId="0" borderId="2" xfId="0" applyNumberFormat="1" applyBorder="1" applyAlignment="1" applyProtection="1">
      <alignment vertical="top"/>
      <protection locked="0"/>
    </xf>
    <xf numFmtId="3" fontId="0" fillId="0" borderId="9" xfId="0" applyNumberFormat="1" applyBorder="1" applyProtection="1">
      <protection locked="0"/>
    </xf>
    <xf numFmtId="9" fontId="0" fillId="0" borderId="1" xfId="0" applyNumberFormat="1" applyBorder="1" applyAlignment="1" applyProtection="1">
      <protection locked="0"/>
    </xf>
    <xf numFmtId="0" fontId="0" fillId="2" borderId="2" xfId="0" applyFill="1" applyBorder="1" applyAlignment="1" applyProtection="1">
      <protection locked="0"/>
    </xf>
    <xf numFmtId="3" fontId="0" fillId="2" borderId="5" xfId="0" applyNumberFormat="1" applyFill="1" applyBorder="1" applyAlignment="1" applyProtection="1">
      <protection locked="0"/>
    </xf>
    <xf numFmtId="3" fontId="0" fillId="2" borderId="9" xfId="0" applyNumberFormat="1" applyFill="1" applyBorder="1" applyAlignment="1" applyProtection="1">
      <protection locked="0"/>
    </xf>
    <xf numFmtId="3" fontId="0" fillId="2" borderId="1" xfId="0" applyNumberFormat="1" applyFill="1" applyBorder="1" applyAlignment="1" applyProtection="1">
      <alignment horizontal="right"/>
      <protection locked="0"/>
    </xf>
    <xf numFmtId="9" fontId="0" fillId="2" borderId="1" xfId="0" applyNumberFormat="1" applyFill="1" applyBorder="1" applyAlignment="1" applyProtection="1">
      <protection locked="0"/>
    </xf>
    <xf numFmtId="3" fontId="0" fillId="2" borderId="1" xfId="0" applyNumberFormat="1" applyFill="1" applyBorder="1" applyAlignment="1" applyProtection="1">
      <protection locked="0"/>
    </xf>
    <xf numFmtId="3" fontId="5" fillId="15" borderId="1" xfId="0" applyNumberFormat="1" applyFont="1" applyFill="1" applyBorder="1" applyAlignment="1" applyProtection="1">
      <alignment horizontal="right" wrapText="1"/>
      <protection locked="0"/>
    </xf>
    <xf numFmtId="3" fontId="4" fillId="0" borderId="1" xfId="0" applyNumberFormat="1" applyFont="1" applyBorder="1" applyAlignment="1" applyProtection="1">
      <alignment horizontal="right" wrapText="1"/>
      <protection locked="0"/>
    </xf>
    <xf numFmtId="3" fontId="0" fillId="0" borderId="1" xfId="0" applyNumberFormat="1" applyBorder="1" applyAlignment="1" applyProtection="1">
      <alignment vertical="top"/>
      <protection locked="0"/>
    </xf>
    <xf numFmtId="3" fontId="0" fillId="0" borderId="21" xfId="0" applyNumberFormat="1" applyBorder="1" applyProtection="1">
      <protection locked="0"/>
    </xf>
    <xf numFmtId="0" fontId="4" fillId="0" borderId="1" xfId="0" applyFont="1" applyFill="1" applyBorder="1" applyAlignment="1" applyProtection="1">
      <alignment horizontal="right" vertical="top"/>
      <protection locked="0"/>
    </xf>
    <xf numFmtId="0" fontId="4" fillId="0" borderId="1" xfId="0" applyFont="1" applyFill="1" applyBorder="1" applyAlignment="1" applyProtection="1">
      <alignment horizontal="left" vertical="top" wrapText="1"/>
      <protection locked="0"/>
    </xf>
    <xf numFmtId="0" fontId="4" fillId="16" borderId="3" xfId="0" applyNumberFormat="1" applyFont="1" applyFill="1" applyBorder="1" applyAlignment="1" applyProtection="1">
      <alignment horizontal="right"/>
      <protection locked="0"/>
    </xf>
    <xf numFmtId="3" fontId="4" fillId="16" borderId="3" xfId="0" applyNumberFormat="1" applyFont="1" applyFill="1" applyBorder="1" applyAlignment="1" applyProtection="1">
      <alignment horizontal="right"/>
      <protection locked="0"/>
    </xf>
    <xf numFmtId="0" fontId="11" fillId="0" borderId="24" xfId="0" applyFont="1" applyBorder="1" applyAlignment="1" applyProtection="1">
      <protection locked="0"/>
    </xf>
    <xf numFmtId="0" fontId="11" fillId="0" borderId="0" xfId="0" applyFont="1" applyAlignment="1" applyProtection="1">
      <protection locked="0"/>
    </xf>
    <xf numFmtId="0" fontId="0" fillId="7" borderId="1" xfId="0" applyFill="1" applyBorder="1" applyAlignment="1" applyProtection="1">
      <alignment vertical="top" wrapText="1"/>
      <protection locked="0"/>
    </xf>
    <xf numFmtId="0" fontId="0" fillId="7" borderId="1" xfId="0" applyFont="1" applyFill="1" applyBorder="1" applyAlignment="1" applyProtection="1">
      <alignment wrapText="1"/>
      <protection locked="0"/>
    </xf>
    <xf numFmtId="0" fontId="0" fillId="0" borderId="0" xfId="0" applyBorder="1" applyAlignment="1" applyProtection="1">
      <alignment vertical="top" wrapText="1"/>
      <protection locked="0"/>
    </xf>
    <xf numFmtId="0" fontId="6" fillId="5" borderId="1" xfId="0" applyFont="1" applyFill="1" applyBorder="1" applyAlignment="1" applyProtection="1">
      <alignment horizontal="left" vertical="top" wrapText="1"/>
      <protection locked="0"/>
    </xf>
    <xf numFmtId="3" fontId="0" fillId="0" borderId="9" xfId="0" applyNumberFormat="1" applyBorder="1" applyAlignment="1" applyProtection="1">
      <alignment horizontal="right"/>
      <protection locked="0"/>
    </xf>
    <xf numFmtId="0" fontId="0" fillId="0" borderId="0" xfId="0" applyAlignment="1" applyProtection="1">
      <alignment vertical="top" wrapText="1"/>
      <protection locked="0"/>
    </xf>
    <xf numFmtId="0" fontId="6" fillId="5" borderId="1"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0" fillId="6" borderId="8" xfId="0" applyFill="1" applyBorder="1" applyAlignment="1" applyProtection="1">
      <alignment vertical="top"/>
      <protection locked="0"/>
    </xf>
    <xf numFmtId="164" fontId="0" fillId="6" borderId="8" xfId="0" applyNumberFormat="1" applyFill="1" applyBorder="1" applyAlignment="1" applyProtection="1">
      <alignment vertical="top"/>
      <protection locked="0"/>
    </xf>
    <xf numFmtId="0" fontId="0" fillId="6" borderId="0" xfId="0" applyFill="1"/>
    <xf numFmtId="0" fontId="4" fillId="0" borderId="5" xfId="0" applyFont="1" applyBorder="1" applyAlignment="1" applyProtection="1">
      <alignment horizontal="right" vertical="top" wrapText="1"/>
      <protection locked="0"/>
    </xf>
    <xf numFmtId="0" fontId="4" fillId="0" borderId="5" xfId="0" applyFont="1" applyBorder="1" applyAlignment="1" applyProtection="1">
      <alignment horizontal="left" vertical="top" wrapText="1"/>
      <protection locked="0"/>
    </xf>
    <xf numFmtId="164" fontId="4" fillId="0" borderId="5" xfId="0" applyNumberFormat="1" applyFont="1" applyBorder="1" applyAlignment="1" applyProtection="1">
      <alignment horizontal="left" vertical="top" wrapText="1"/>
      <protection locked="0"/>
    </xf>
    <xf numFmtId="0" fontId="0" fillId="0" borderId="1" xfId="0" applyBorder="1"/>
    <xf numFmtId="0" fontId="5" fillId="7" borderId="1" xfId="0" applyFont="1" applyFill="1" applyBorder="1" applyAlignment="1" applyProtection="1">
      <alignment horizontal="center" wrapText="1"/>
      <protection locked="0"/>
    </xf>
    <xf numFmtId="0" fontId="5" fillId="7" borderId="1" xfId="0" applyFont="1" applyFill="1" applyBorder="1" applyAlignment="1" applyProtection="1">
      <alignment horizontal="center" vertical="top" wrapText="1"/>
      <protection locked="0"/>
    </xf>
    <xf numFmtId="164" fontId="5" fillId="7" borderId="1" xfId="0" applyNumberFormat="1" applyFont="1" applyFill="1" applyBorder="1" applyAlignment="1" applyProtection="1">
      <alignment horizontal="center" wrapText="1"/>
      <protection locked="0"/>
    </xf>
    <xf numFmtId="3" fontId="3" fillId="2" borderId="1" xfId="0" applyNumberFormat="1" applyFont="1" applyFill="1" applyBorder="1" applyAlignment="1" applyProtection="1">
      <alignment horizontal="left"/>
      <protection locked="0"/>
    </xf>
    <xf numFmtId="0" fontId="0" fillId="0" borderId="2" xfId="0" applyNumberFormat="1" applyBorder="1" applyAlignment="1" applyProtection="1">
      <alignment horizontal="right"/>
      <protection locked="0"/>
    </xf>
    <xf numFmtId="0" fontId="0" fillId="0" borderId="5" xfId="0" applyNumberFormat="1" applyBorder="1" applyAlignment="1" applyProtection="1">
      <alignment horizontal="right"/>
      <protection locked="0"/>
    </xf>
    <xf numFmtId="0" fontId="0" fillId="0" borderId="9" xfId="0" applyNumberFormat="1" applyBorder="1" applyAlignment="1" applyProtection="1">
      <alignment horizontal="right"/>
      <protection locked="0"/>
    </xf>
    <xf numFmtId="0" fontId="0" fillId="0" borderId="1" xfId="0" applyNumberFormat="1" applyBorder="1" applyAlignment="1" applyProtection="1">
      <alignment horizontal="right"/>
      <protection locked="0"/>
    </xf>
    <xf numFmtId="0" fontId="3" fillId="0" borderId="2" xfId="0" applyFont="1" applyBorder="1" applyAlignment="1" applyProtection="1">
      <alignment horizontal="right"/>
      <protection locked="0"/>
    </xf>
    <xf numFmtId="0" fontId="3" fillId="0" borderId="5" xfId="0" applyFont="1" applyBorder="1" applyAlignment="1" applyProtection="1">
      <alignment horizontal="right"/>
      <protection locked="0"/>
    </xf>
    <xf numFmtId="3" fontId="0" fillId="0" borderId="0" xfId="0" applyNumberFormat="1" applyFill="1" applyBorder="1" applyAlignment="1" applyProtection="1">
      <alignment horizontal="right" wrapText="1"/>
      <protection locked="0"/>
    </xf>
    <xf numFmtId="3" fontId="10" fillId="0" borderId="0" xfId="0" applyNumberFormat="1" applyFont="1" applyAlignment="1" applyProtection="1">
      <alignment horizontal="left"/>
      <protection locked="0"/>
    </xf>
    <xf numFmtId="0" fontId="10" fillId="0" borderId="0" xfId="0" applyFont="1" applyAlignment="1">
      <alignment horizontal="left"/>
    </xf>
    <xf numFmtId="0" fontId="3" fillId="2" borderId="2"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top"/>
      <protection locked="0"/>
    </xf>
    <xf numFmtId="0" fontId="3" fillId="2" borderId="9" xfId="0" applyFont="1" applyFill="1" applyBorder="1" applyAlignment="1" applyProtection="1">
      <alignment horizontal="left" vertical="top"/>
      <protection locked="0"/>
    </xf>
    <xf numFmtId="0" fontId="6" fillId="5" borderId="2" xfId="0" applyFont="1" applyFill="1" applyBorder="1" applyAlignment="1" applyProtection="1">
      <alignment horizontal="left" vertical="top" wrapText="1"/>
      <protection locked="0"/>
    </xf>
    <xf numFmtId="0" fontId="6" fillId="5" borderId="5" xfId="0" applyFont="1" applyFill="1" applyBorder="1" applyAlignment="1" applyProtection="1">
      <alignment horizontal="left" vertical="top" wrapText="1"/>
      <protection locked="0"/>
    </xf>
    <xf numFmtId="0" fontId="6" fillId="5" borderId="9"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protection locked="0"/>
    </xf>
    <xf numFmtId="0" fontId="6" fillId="5" borderId="1"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protection locked="0"/>
    </xf>
    <xf numFmtId="0" fontId="0" fillId="0" borderId="0" xfId="0" applyBorder="1" applyAlignment="1" applyProtection="1">
      <alignment vertical="top" wrapText="1"/>
      <protection locked="0"/>
    </xf>
    <xf numFmtId="0" fontId="0" fillId="0" borderId="1" xfId="0" applyNumberFormat="1" applyFont="1" applyBorder="1" applyAlignment="1" applyProtection="1">
      <alignment horizontal="right"/>
      <protection locked="0"/>
    </xf>
    <xf numFmtId="0" fontId="0" fillId="0" borderId="2" xfId="0" applyNumberFormat="1" applyBorder="1" applyAlignment="1" applyProtection="1">
      <alignment horizontal="right" vertical="top"/>
      <protection locked="0"/>
    </xf>
    <xf numFmtId="0" fontId="0" fillId="0" borderId="5" xfId="0" applyNumberFormat="1" applyBorder="1" applyAlignment="1" applyProtection="1">
      <alignment horizontal="right" vertical="top"/>
      <protection locked="0"/>
    </xf>
    <xf numFmtId="0" fontId="0" fillId="0" borderId="9" xfId="0" applyNumberFormat="1" applyBorder="1" applyAlignment="1" applyProtection="1">
      <alignment horizontal="right" vertical="top"/>
      <protection locked="0"/>
    </xf>
    <xf numFmtId="0" fontId="14" fillId="6" borderId="5" xfId="0" applyFont="1" applyFill="1" applyBorder="1" applyAlignment="1" applyProtection="1">
      <alignment horizontal="center" vertical="top"/>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5D5FF"/>
      <color rgb="FFCCCCFF"/>
      <color rgb="FFD0DFAF"/>
      <color rgb="FFE1E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329"/>
  <sheetViews>
    <sheetView topLeftCell="B1" zoomScale="80" zoomScaleNormal="80" workbookViewId="0">
      <pane ySplit="2" topLeftCell="A3" activePane="bottomLeft" state="frozen"/>
      <selection activeCell="B1" sqref="B1"/>
      <selection pane="bottomLeft" activeCell="H250" sqref="B1:H250"/>
    </sheetView>
  </sheetViews>
  <sheetFormatPr defaultColWidth="9.1328125" defaultRowHeight="14.75" x14ac:dyDescent="0.75"/>
  <cols>
    <col min="1" max="1" width="14.26953125" style="34" hidden="1" customWidth="1"/>
    <col min="2" max="2" width="8.40625" style="146" customWidth="1"/>
    <col min="3" max="3" width="5.7265625" style="165" customWidth="1"/>
    <col min="4" max="4" width="43.26953125" style="171" customWidth="1"/>
    <col min="5" max="5" width="44.86328125" style="171" customWidth="1"/>
    <col min="6" max="6" width="10.1328125" style="149" hidden="1" customWidth="1"/>
    <col min="7" max="7" width="17.86328125" style="146" hidden="1" customWidth="1"/>
    <col min="8" max="8" width="11.7265625" style="171" customWidth="1"/>
    <col min="9" max="10" width="5.7265625" style="166" customWidth="1"/>
    <col min="11" max="11" width="6" style="166" customWidth="1"/>
    <col min="12" max="14" width="5.86328125" style="166" customWidth="1"/>
    <col min="15" max="20" width="5.7265625" style="166" customWidth="1"/>
    <col min="21" max="21" width="8.1328125" style="152" customWidth="1"/>
    <col min="22" max="23" width="8.86328125" style="152" customWidth="1"/>
    <col min="24" max="24" width="8.7265625" style="152" customWidth="1"/>
    <col min="25" max="26" width="8.40625" style="152" customWidth="1"/>
    <col min="27" max="31" width="8.26953125" style="152" customWidth="1"/>
    <col min="32" max="32" width="7.7265625" style="152" customWidth="1"/>
    <col min="33" max="33" width="8.7265625" style="152" customWidth="1"/>
    <col min="34" max="34" width="7.40625" style="166" customWidth="1"/>
    <col min="35" max="35" width="7.86328125" style="152" customWidth="1"/>
    <col min="36" max="36" width="8.26953125" style="152" customWidth="1"/>
    <col min="37" max="37" width="11.26953125" style="152" customWidth="1"/>
    <col min="38" max="39" width="8.86328125" style="152" customWidth="1"/>
    <col min="40" max="40" width="9.40625" style="152" customWidth="1"/>
    <col min="41" max="41" width="9" style="152" customWidth="1"/>
    <col min="42" max="42" width="8.40625" style="153" customWidth="1"/>
    <col min="43" max="43" width="8.86328125" style="153" customWidth="1"/>
    <col min="44" max="44" width="9" style="153" customWidth="1"/>
    <col min="45" max="45" width="8.40625" style="153" customWidth="1"/>
    <col min="46" max="47" width="8" style="153" customWidth="1"/>
    <col min="48" max="48" width="8.54296875" style="153" customWidth="1"/>
    <col min="49" max="50" width="7.54296875" style="153" customWidth="1"/>
    <col min="51" max="51" width="6.86328125" style="152" customWidth="1"/>
    <col min="52" max="54" width="9.7265625" style="153" customWidth="1"/>
    <col min="55" max="56" width="8.86328125" style="153" customWidth="1"/>
    <col min="57" max="58" width="8.40625" style="153" customWidth="1"/>
    <col min="59" max="59" width="9.1328125" style="153" customWidth="1"/>
    <col min="60" max="60" width="8.54296875" style="154" customWidth="1"/>
    <col min="61" max="61" width="8.7265625" style="153" customWidth="1"/>
    <col min="62" max="62" width="12.26953125" style="153" customWidth="1"/>
    <col min="63" max="63" width="14.26953125" style="34" customWidth="1"/>
    <col min="64" max="64" width="24.40625" style="34" customWidth="1"/>
    <col min="65" max="16384" width="9.1328125" style="34"/>
  </cols>
  <sheetData>
    <row r="1" spans="1:64" s="275" customFormat="1" ht="16" x14ac:dyDescent="0.75">
      <c r="B1" s="276"/>
      <c r="C1" s="277"/>
      <c r="D1" s="278" t="s">
        <v>0</v>
      </c>
      <c r="E1" s="279"/>
      <c r="F1" s="280"/>
      <c r="G1" s="276"/>
      <c r="H1" s="279"/>
      <c r="I1" s="281"/>
      <c r="J1" s="281"/>
      <c r="K1" s="281"/>
      <c r="L1" s="281"/>
      <c r="M1" s="281"/>
      <c r="N1" s="281"/>
      <c r="O1" s="281"/>
      <c r="P1" s="281"/>
      <c r="Q1" s="281"/>
      <c r="R1" s="281"/>
      <c r="S1" s="281"/>
      <c r="T1" s="281"/>
      <c r="U1" s="282"/>
      <c r="V1" s="282"/>
      <c r="W1" s="282"/>
      <c r="X1" s="282"/>
      <c r="Y1" s="282"/>
      <c r="Z1" s="282"/>
      <c r="AA1" s="282"/>
      <c r="AB1" s="282"/>
      <c r="AC1" s="282"/>
      <c r="AD1" s="282"/>
      <c r="AE1" s="282"/>
      <c r="AF1" s="282"/>
      <c r="AG1" s="282"/>
      <c r="AH1" s="281"/>
      <c r="AI1" s="282"/>
      <c r="AJ1" s="282"/>
      <c r="AK1" s="282"/>
      <c r="AL1" s="282"/>
      <c r="AM1" s="282"/>
      <c r="AN1" s="282"/>
      <c r="AO1" s="282"/>
      <c r="AP1" s="283"/>
      <c r="AQ1" s="283"/>
      <c r="AR1" s="283"/>
      <c r="AS1" s="283"/>
      <c r="AT1" s="283"/>
      <c r="AU1" s="283"/>
      <c r="AV1" s="283"/>
      <c r="AW1" s="283"/>
      <c r="AX1" s="283"/>
      <c r="AY1" s="282"/>
      <c r="AZ1" s="283"/>
      <c r="BA1" s="283"/>
      <c r="BB1" s="283"/>
      <c r="BC1" s="283"/>
      <c r="BD1" s="283"/>
      <c r="BE1" s="283"/>
      <c r="BF1" s="283"/>
      <c r="BG1" s="283"/>
      <c r="BH1" s="284"/>
      <c r="BI1" s="283"/>
      <c r="BJ1" s="283"/>
    </row>
    <row r="2" spans="1:64" s="259" customFormat="1" ht="56.25" customHeight="1" x14ac:dyDescent="0.7">
      <c r="A2" s="246" t="s">
        <v>1</v>
      </c>
      <c r="B2" s="246"/>
      <c r="C2" s="260" t="s">
        <v>2</v>
      </c>
      <c r="D2" s="246" t="s">
        <v>3</v>
      </c>
      <c r="E2" s="246" t="s">
        <v>4</v>
      </c>
      <c r="F2" s="261" t="s">
        <v>5</v>
      </c>
      <c r="G2" s="246" t="s">
        <v>6</v>
      </c>
      <c r="H2" s="246" t="s">
        <v>7</v>
      </c>
      <c r="I2" s="250" t="s">
        <v>8</v>
      </c>
      <c r="J2" s="250" t="s">
        <v>9</v>
      </c>
      <c r="K2" s="250" t="s">
        <v>10</v>
      </c>
      <c r="L2" s="250" t="s">
        <v>11</v>
      </c>
      <c r="M2" s="250" t="s">
        <v>12</v>
      </c>
      <c r="N2" s="250" t="s">
        <v>13</v>
      </c>
      <c r="O2" s="250" t="s">
        <v>14</v>
      </c>
      <c r="P2" s="250" t="s">
        <v>15</v>
      </c>
      <c r="Q2" s="250" t="s">
        <v>16</v>
      </c>
      <c r="R2" s="250" t="s">
        <v>17</v>
      </c>
      <c r="S2" s="250" t="s">
        <v>18</v>
      </c>
      <c r="T2" s="250" t="s">
        <v>19</v>
      </c>
      <c r="U2" s="250" t="s">
        <v>8</v>
      </c>
      <c r="V2" s="250" t="s">
        <v>9</v>
      </c>
      <c r="W2" s="250" t="s">
        <v>10</v>
      </c>
      <c r="X2" s="250" t="s">
        <v>11</v>
      </c>
      <c r="Y2" s="250" t="s">
        <v>12</v>
      </c>
      <c r="Z2" s="250" t="s">
        <v>13</v>
      </c>
      <c r="AA2" s="250" t="s">
        <v>14</v>
      </c>
      <c r="AB2" s="250" t="s">
        <v>15</v>
      </c>
      <c r="AC2" s="250" t="s">
        <v>16</v>
      </c>
      <c r="AD2" s="250" t="s">
        <v>17</v>
      </c>
      <c r="AE2" s="250" t="s">
        <v>18</v>
      </c>
      <c r="AF2" s="250" t="s">
        <v>19</v>
      </c>
      <c r="AG2" s="262" t="s">
        <v>20</v>
      </c>
      <c r="AH2" s="263" t="s">
        <v>21</v>
      </c>
      <c r="AI2" s="262" t="s">
        <v>22</v>
      </c>
      <c r="AJ2" s="262" t="s">
        <v>23</v>
      </c>
      <c r="AK2" s="262" t="s">
        <v>24</v>
      </c>
      <c r="AL2" s="253" t="s">
        <v>25</v>
      </c>
      <c r="AM2" s="253" t="s">
        <v>26</v>
      </c>
      <c r="AN2" s="253" t="s">
        <v>27</v>
      </c>
      <c r="AO2" s="253" t="s">
        <v>28</v>
      </c>
      <c r="AP2" s="254" t="s">
        <v>29</v>
      </c>
      <c r="AQ2" s="254" t="s">
        <v>30</v>
      </c>
      <c r="AR2" s="254" t="s">
        <v>31</v>
      </c>
      <c r="AS2" s="254" t="s">
        <v>32</v>
      </c>
      <c r="AT2" s="254" t="s">
        <v>33</v>
      </c>
      <c r="AU2" s="254" t="s">
        <v>34</v>
      </c>
      <c r="AV2" s="254" t="s">
        <v>35</v>
      </c>
      <c r="AW2" s="254" t="s">
        <v>36</v>
      </c>
      <c r="AX2" s="254" t="s">
        <v>37</v>
      </c>
      <c r="AY2" s="253" t="s">
        <v>38</v>
      </c>
      <c r="AZ2" s="254" t="s">
        <v>39</v>
      </c>
      <c r="BA2" s="254" t="s">
        <v>40</v>
      </c>
      <c r="BB2" s="254" t="s">
        <v>41</v>
      </c>
      <c r="BC2" s="254" t="s">
        <v>42</v>
      </c>
      <c r="BD2" s="254" t="s">
        <v>43</v>
      </c>
      <c r="BE2" s="254" t="s">
        <v>44</v>
      </c>
      <c r="BF2" s="254" t="s">
        <v>45</v>
      </c>
      <c r="BG2" s="255" t="s">
        <v>46</v>
      </c>
      <c r="BH2" s="254" t="s">
        <v>47</v>
      </c>
      <c r="BI2" s="256" t="s">
        <v>48</v>
      </c>
      <c r="BJ2" s="256" t="s">
        <v>49</v>
      </c>
      <c r="BK2" s="257" t="s">
        <v>50</v>
      </c>
      <c r="BL2" s="258"/>
    </row>
    <row r="3" spans="1:64" s="26" customFormat="1" x14ac:dyDescent="0.75">
      <c r="A3" s="17" t="s">
        <v>51</v>
      </c>
      <c r="B3" s="435" t="s">
        <v>52</v>
      </c>
      <c r="C3" s="435"/>
      <c r="D3" s="435"/>
      <c r="E3" s="18"/>
      <c r="F3" s="19"/>
      <c r="G3" s="20"/>
      <c r="H3" s="21"/>
      <c r="I3" s="1">
        <f>I5+I15+I49</f>
        <v>0</v>
      </c>
      <c r="J3" s="1">
        <f t="shared" ref="J3:BJ3" si="0">J5+J15+J49</f>
        <v>0</v>
      </c>
      <c r="K3" s="1">
        <f t="shared" si="0"/>
        <v>0</v>
      </c>
      <c r="L3" s="1">
        <f t="shared" si="0"/>
        <v>0</v>
      </c>
      <c r="M3" s="1">
        <f t="shared" si="0"/>
        <v>0</v>
      </c>
      <c r="N3" s="1">
        <f t="shared" si="0"/>
        <v>0</v>
      </c>
      <c r="O3" s="1">
        <f t="shared" si="0"/>
        <v>0</v>
      </c>
      <c r="P3" s="1">
        <f t="shared" si="0"/>
        <v>0</v>
      </c>
      <c r="Q3" s="1">
        <f t="shared" si="0"/>
        <v>0</v>
      </c>
      <c r="R3" s="1">
        <f t="shared" si="0"/>
        <v>0</v>
      </c>
      <c r="S3" s="1">
        <f t="shared" si="0"/>
        <v>0</v>
      </c>
      <c r="T3" s="1">
        <f t="shared" si="0"/>
        <v>0</v>
      </c>
      <c r="U3" s="22">
        <f t="shared" si="0"/>
        <v>0</v>
      </c>
      <c r="V3" s="22">
        <f t="shared" si="0"/>
        <v>0</v>
      </c>
      <c r="W3" s="22">
        <f t="shared" si="0"/>
        <v>0</v>
      </c>
      <c r="X3" s="22">
        <f t="shared" si="0"/>
        <v>0</v>
      </c>
      <c r="Y3" s="22">
        <f t="shared" si="0"/>
        <v>0</v>
      </c>
      <c r="Z3" s="22">
        <f t="shared" si="0"/>
        <v>0</v>
      </c>
      <c r="AA3" s="22">
        <f t="shared" si="0"/>
        <v>0</v>
      </c>
      <c r="AB3" s="22">
        <f t="shared" si="0"/>
        <v>0</v>
      </c>
      <c r="AC3" s="22">
        <f t="shared" si="0"/>
        <v>0</v>
      </c>
      <c r="AD3" s="22">
        <f t="shared" si="0"/>
        <v>0</v>
      </c>
      <c r="AE3" s="22">
        <f t="shared" si="0"/>
        <v>0</v>
      </c>
      <c r="AF3" s="22">
        <f t="shared" si="0"/>
        <v>0</v>
      </c>
      <c r="AG3" s="22">
        <f t="shared" si="0"/>
        <v>0</v>
      </c>
      <c r="AH3" s="23"/>
      <c r="AI3" s="23"/>
      <c r="AJ3" s="22">
        <f>AJ5+AJ15+AJ49</f>
        <v>38970</v>
      </c>
      <c r="AK3" s="22">
        <f t="shared" si="0"/>
        <v>38970</v>
      </c>
      <c r="AL3" s="22">
        <f t="shared" si="0"/>
        <v>0</v>
      </c>
      <c r="AM3" s="22">
        <f t="shared" si="0"/>
        <v>0</v>
      </c>
      <c r="AN3" s="22">
        <f t="shared" si="0"/>
        <v>0</v>
      </c>
      <c r="AO3" s="22">
        <f t="shared" si="0"/>
        <v>0</v>
      </c>
      <c r="AP3" s="22">
        <f t="shared" si="0"/>
        <v>0</v>
      </c>
      <c r="AQ3" s="22">
        <f t="shared" si="0"/>
        <v>0</v>
      </c>
      <c r="AR3" s="22">
        <f t="shared" si="0"/>
        <v>0</v>
      </c>
      <c r="AS3" s="22">
        <f t="shared" si="0"/>
        <v>0</v>
      </c>
      <c r="AT3" s="22">
        <f t="shared" si="0"/>
        <v>0</v>
      </c>
      <c r="AU3" s="22">
        <f t="shared" si="0"/>
        <v>0</v>
      </c>
      <c r="AV3" s="22">
        <f t="shared" si="0"/>
        <v>0</v>
      </c>
      <c r="AW3" s="22">
        <f t="shared" si="0"/>
        <v>0</v>
      </c>
      <c r="AX3" s="22">
        <f t="shared" si="0"/>
        <v>0</v>
      </c>
      <c r="AY3" s="22">
        <f t="shared" si="0"/>
        <v>0</v>
      </c>
      <c r="AZ3" s="22">
        <f t="shared" si="0"/>
        <v>0</v>
      </c>
      <c r="BA3" s="22">
        <f t="shared" si="0"/>
        <v>0</v>
      </c>
      <c r="BB3" s="22">
        <f t="shared" si="0"/>
        <v>0</v>
      </c>
      <c r="BC3" s="22">
        <f t="shared" si="0"/>
        <v>0</v>
      </c>
      <c r="BD3" s="22">
        <f t="shared" si="0"/>
        <v>0</v>
      </c>
      <c r="BE3" s="22">
        <f t="shared" si="0"/>
        <v>0</v>
      </c>
      <c r="BF3" s="22">
        <f t="shared" si="0"/>
        <v>0</v>
      </c>
      <c r="BG3" s="22">
        <f t="shared" si="0"/>
        <v>0</v>
      </c>
      <c r="BH3" s="22">
        <f t="shared" si="0"/>
        <v>38970</v>
      </c>
      <c r="BI3" s="22">
        <f t="shared" si="0"/>
        <v>0</v>
      </c>
      <c r="BJ3" s="22">
        <f t="shared" si="0"/>
        <v>0</v>
      </c>
      <c r="BK3" s="24"/>
      <c r="BL3" s="25"/>
    </row>
    <row r="4" spans="1:64" ht="15" customHeight="1" x14ac:dyDescent="0.75">
      <c r="A4" s="27"/>
      <c r="B4" s="404" t="s">
        <v>53</v>
      </c>
      <c r="C4" s="436" t="s">
        <v>54</v>
      </c>
      <c r="D4" s="436"/>
      <c r="E4" s="436"/>
      <c r="F4" s="436"/>
      <c r="G4" s="404"/>
      <c r="H4" s="404"/>
      <c r="I4" s="2"/>
      <c r="J4" s="2"/>
      <c r="K4" s="2"/>
      <c r="L4" s="2"/>
      <c r="M4" s="2"/>
      <c r="N4" s="2"/>
      <c r="O4" s="28"/>
      <c r="P4" s="28"/>
      <c r="Q4" s="28"/>
      <c r="R4" s="28"/>
      <c r="S4" s="28"/>
      <c r="T4" s="28"/>
      <c r="U4" s="29"/>
      <c r="V4" s="29"/>
      <c r="W4" s="29"/>
      <c r="X4" s="29"/>
      <c r="Y4" s="29"/>
      <c r="Z4" s="29"/>
      <c r="AA4" s="29"/>
      <c r="AB4" s="29"/>
      <c r="AC4" s="29"/>
      <c r="AD4" s="29"/>
      <c r="AE4" s="29"/>
      <c r="AF4" s="29"/>
      <c r="AG4" s="29"/>
      <c r="AH4" s="30"/>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31"/>
      <c r="BI4" s="32"/>
      <c r="BJ4" s="32"/>
      <c r="BK4" s="33"/>
      <c r="BL4" s="27"/>
    </row>
    <row r="5" spans="1:64" s="219" customFormat="1" ht="81" x14ac:dyDescent="0.75">
      <c r="A5" s="211"/>
      <c r="B5" s="228" t="s">
        <v>55</v>
      </c>
      <c r="C5" s="229" t="s">
        <v>56</v>
      </c>
      <c r="D5" s="228" t="s">
        <v>57</v>
      </c>
      <c r="E5" s="215" t="s">
        <v>58</v>
      </c>
      <c r="F5" s="220"/>
      <c r="G5" s="215"/>
      <c r="H5" s="221"/>
      <c r="I5" s="216">
        <f t="shared" ref="I5:BJ5" si="1">SUM(I6:I14)</f>
        <v>0</v>
      </c>
      <c r="J5" s="216">
        <f t="shared" si="1"/>
        <v>0</v>
      </c>
      <c r="K5" s="216">
        <f t="shared" si="1"/>
        <v>0</v>
      </c>
      <c r="L5" s="216">
        <f t="shared" si="1"/>
        <v>0</v>
      </c>
      <c r="M5" s="216">
        <f t="shared" si="1"/>
        <v>0</v>
      </c>
      <c r="N5" s="216">
        <f t="shared" si="1"/>
        <v>0</v>
      </c>
      <c r="O5" s="216">
        <f t="shared" si="1"/>
        <v>0</v>
      </c>
      <c r="P5" s="216">
        <f t="shared" si="1"/>
        <v>0</v>
      </c>
      <c r="Q5" s="216">
        <f t="shared" si="1"/>
        <v>0</v>
      </c>
      <c r="R5" s="216">
        <f t="shared" si="1"/>
        <v>0</v>
      </c>
      <c r="S5" s="216">
        <f t="shared" si="1"/>
        <v>0</v>
      </c>
      <c r="T5" s="216">
        <f t="shared" si="1"/>
        <v>0</v>
      </c>
      <c r="U5" s="217">
        <f t="shared" si="1"/>
        <v>0</v>
      </c>
      <c r="V5" s="217">
        <f t="shared" si="1"/>
        <v>0</v>
      </c>
      <c r="W5" s="217">
        <f t="shared" si="1"/>
        <v>0</v>
      </c>
      <c r="X5" s="217">
        <f t="shared" si="1"/>
        <v>0</v>
      </c>
      <c r="Y5" s="217">
        <f t="shared" si="1"/>
        <v>0</v>
      </c>
      <c r="Z5" s="217">
        <f t="shared" si="1"/>
        <v>0</v>
      </c>
      <c r="AA5" s="217">
        <f t="shared" si="1"/>
        <v>0</v>
      </c>
      <c r="AB5" s="217">
        <f t="shared" si="1"/>
        <v>0</v>
      </c>
      <c r="AC5" s="217">
        <f t="shared" si="1"/>
        <v>0</v>
      </c>
      <c r="AD5" s="217">
        <f t="shared" si="1"/>
        <v>0</v>
      </c>
      <c r="AE5" s="217">
        <f t="shared" si="1"/>
        <v>0</v>
      </c>
      <c r="AF5" s="217">
        <f t="shared" si="1"/>
        <v>0</v>
      </c>
      <c r="AG5" s="217">
        <f t="shared" si="1"/>
        <v>0</v>
      </c>
      <c r="AH5" s="216"/>
      <c r="AI5" s="216"/>
      <c r="AJ5" s="217">
        <f t="shared" si="1"/>
        <v>8920</v>
      </c>
      <c r="AK5" s="216">
        <f t="shared" si="1"/>
        <v>8920</v>
      </c>
      <c r="AL5" s="216">
        <f t="shared" si="1"/>
        <v>0</v>
      </c>
      <c r="AM5" s="216">
        <f t="shared" si="1"/>
        <v>0</v>
      </c>
      <c r="AN5" s="216">
        <f t="shared" si="1"/>
        <v>0</v>
      </c>
      <c r="AO5" s="216">
        <f t="shared" si="1"/>
        <v>0</v>
      </c>
      <c r="AP5" s="216">
        <f t="shared" si="1"/>
        <v>0</v>
      </c>
      <c r="AQ5" s="216">
        <f t="shared" si="1"/>
        <v>0</v>
      </c>
      <c r="AR5" s="216">
        <f t="shared" si="1"/>
        <v>0</v>
      </c>
      <c r="AS5" s="216">
        <f t="shared" si="1"/>
        <v>0</v>
      </c>
      <c r="AT5" s="216">
        <f t="shared" si="1"/>
        <v>0</v>
      </c>
      <c r="AU5" s="216">
        <f t="shared" si="1"/>
        <v>0</v>
      </c>
      <c r="AV5" s="216">
        <f t="shared" si="1"/>
        <v>0</v>
      </c>
      <c r="AW5" s="216">
        <f t="shared" si="1"/>
        <v>0</v>
      </c>
      <c r="AX5" s="216">
        <f t="shared" si="1"/>
        <v>0</v>
      </c>
      <c r="AY5" s="216">
        <f t="shared" si="1"/>
        <v>0</v>
      </c>
      <c r="AZ5" s="216">
        <f t="shared" si="1"/>
        <v>0</v>
      </c>
      <c r="BA5" s="216">
        <f t="shared" si="1"/>
        <v>0</v>
      </c>
      <c r="BB5" s="216">
        <f t="shared" si="1"/>
        <v>0</v>
      </c>
      <c r="BC5" s="216">
        <f t="shared" si="1"/>
        <v>0</v>
      </c>
      <c r="BD5" s="216">
        <f t="shared" si="1"/>
        <v>0</v>
      </c>
      <c r="BE5" s="216">
        <f t="shared" si="1"/>
        <v>0</v>
      </c>
      <c r="BF5" s="216">
        <f t="shared" si="1"/>
        <v>0</v>
      </c>
      <c r="BG5" s="216">
        <f t="shared" si="1"/>
        <v>0</v>
      </c>
      <c r="BH5" s="216">
        <f t="shared" si="1"/>
        <v>8920</v>
      </c>
      <c r="BI5" s="216">
        <f t="shared" si="1"/>
        <v>0</v>
      </c>
      <c r="BJ5" s="216">
        <f t="shared" si="1"/>
        <v>0</v>
      </c>
      <c r="BK5" s="218"/>
      <c r="BL5" s="211"/>
    </row>
    <row r="6" spans="1:64" s="38" customFormat="1" ht="82.5" customHeight="1" x14ac:dyDescent="0.7">
      <c r="A6" s="35"/>
      <c r="B6" s="125" t="s">
        <v>59</v>
      </c>
      <c r="C6" s="158" t="s">
        <v>60</v>
      </c>
      <c r="D6" s="15" t="s">
        <v>61</v>
      </c>
      <c r="E6" s="15" t="s">
        <v>62</v>
      </c>
      <c r="F6" s="16"/>
      <c r="G6" s="15"/>
      <c r="H6" s="15" t="s">
        <v>8</v>
      </c>
      <c r="I6" s="4"/>
      <c r="J6" s="4"/>
      <c r="K6" s="4"/>
      <c r="L6" s="4"/>
      <c r="M6" s="4"/>
      <c r="N6" s="4"/>
      <c r="O6" s="4"/>
      <c r="P6" s="4"/>
      <c r="Q6" s="4"/>
      <c r="R6" s="4"/>
      <c r="S6" s="4"/>
      <c r="T6" s="4"/>
      <c r="U6" s="39">
        <f>SUM(I6*$U$299)</f>
        <v>0</v>
      </c>
      <c r="V6" s="39">
        <f>SUM(J6*$V$299)</f>
        <v>0</v>
      </c>
      <c r="W6" s="39">
        <f>SUM(K6*$W$299)</f>
        <v>0</v>
      </c>
      <c r="X6" s="39">
        <f>SUM(L6*$X$299)</f>
        <v>0</v>
      </c>
      <c r="Y6" s="39">
        <f>SUM(M6*$Y$299)</f>
        <v>0</v>
      </c>
      <c r="Z6" s="40">
        <f>SUM(N6*$Z$299)</f>
        <v>0</v>
      </c>
      <c r="AA6" s="40">
        <f>SUM(O6*$AA$299)</f>
        <v>0</v>
      </c>
      <c r="AB6" s="40" t="s">
        <v>63</v>
      </c>
      <c r="AC6" s="40" t="s">
        <v>63</v>
      </c>
      <c r="AD6" s="40"/>
      <c r="AE6" s="40" t="s">
        <v>63</v>
      </c>
      <c r="AF6" s="40" t="s">
        <v>63</v>
      </c>
      <c r="AG6" s="40">
        <f>SUM($U6:$AF6)</f>
        <v>0</v>
      </c>
      <c r="AH6" s="41"/>
      <c r="AI6" s="42"/>
      <c r="AJ6" s="42">
        <f t="shared" ref="AJ6:AJ53" si="2">SUM(AH6*AI6)</f>
        <v>0</v>
      </c>
      <c r="AK6" s="43">
        <f t="shared" ref="AK6:AK13" si="3">SUM(AG6+AJ6)</f>
        <v>0</v>
      </c>
      <c r="AL6" s="44"/>
      <c r="AM6" s="44"/>
      <c r="AN6" s="44"/>
      <c r="AO6" s="44"/>
      <c r="AP6" s="44"/>
      <c r="AQ6" s="44"/>
      <c r="AR6" s="44"/>
      <c r="AS6" s="44"/>
      <c r="AT6" s="44"/>
      <c r="AU6" s="44"/>
      <c r="AV6" s="44"/>
      <c r="AW6" s="44"/>
      <c r="AX6" s="44"/>
      <c r="AY6" s="44"/>
      <c r="AZ6" s="44"/>
      <c r="BA6" s="44"/>
      <c r="BB6" s="44"/>
      <c r="BC6" s="44"/>
      <c r="BD6" s="44"/>
      <c r="BE6" s="44"/>
      <c r="BF6" s="44"/>
      <c r="BG6" s="109">
        <f>SUM(AL6:BF6)</f>
        <v>0</v>
      </c>
      <c r="BH6" s="44">
        <f t="shared" ref="BH6:BH14" si="4">$AK6-$BG6</f>
        <v>0</v>
      </c>
      <c r="BI6" s="46"/>
      <c r="BJ6" s="46"/>
      <c r="BK6" s="47"/>
      <c r="BL6" s="35"/>
    </row>
    <row r="7" spans="1:64" s="38" customFormat="1" ht="44.25" customHeight="1" x14ac:dyDescent="0.7">
      <c r="A7" s="35"/>
      <c r="B7" s="125" t="s">
        <v>59</v>
      </c>
      <c r="C7" s="158" t="s">
        <v>64</v>
      </c>
      <c r="D7" s="15" t="s">
        <v>65</v>
      </c>
      <c r="E7" s="15" t="s">
        <v>62</v>
      </c>
      <c r="F7" s="16"/>
      <c r="G7" s="15"/>
      <c r="H7" s="15" t="s">
        <v>66</v>
      </c>
      <c r="I7" s="4"/>
      <c r="J7" s="4"/>
      <c r="K7" s="4"/>
      <c r="L7" s="4"/>
      <c r="M7" s="4"/>
      <c r="N7" s="4"/>
      <c r="O7" s="4"/>
      <c r="P7" s="4"/>
      <c r="Q7" s="4"/>
      <c r="R7" s="4"/>
      <c r="S7" s="4"/>
      <c r="T7" s="4"/>
      <c r="U7" s="39">
        <f>SUM(I7*$U$299)</f>
        <v>0</v>
      </c>
      <c r="V7" s="39">
        <f>SUM(J7*$V$299)</f>
        <v>0</v>
      </c>
      <c r="W7" s="39">
        <f>SUM(K7*$W$299)</f>
        <v>0</v>
      </c>
      <c r="X7" s="39">
        <f>SUM(L7*$X$299)</f>
        <v>0</v>
      </c>
      <c r="Y7" s="39">
        <f>SUM(M7*$Y$299)</f>
        <v>0</v>
      </c>
      <c r="Z7" s="40">
        <f>SUM(N7*$Z$299)</f>
        <v>0</v>
      </c>
      <c r="AA7" s="40">
        <f>SUM(O7*$AA$299)</f>
        <v>0</v>
      </c>
      <c r="AB7" s="40" t="s">
        <v>63</v>
      </c>
      <c r="AC7" s="40" t="s">
        <v>63</v>
      </c>
      <c r="AD7" s="40"/>
      <c r="AE7" s="40" t="s">
        <v>63</v>
      </c>
      <c r="AF7" s="40" t="s">
        <v>63</v>
      </c>
      <c r="AG7" s="40">
        <f t="shared" ref="AG7:AG8" si="5">SUM($U7:$AF7)</f>
        <v>0</v>
      </c>
      <c r="AH7" s="41"/>
      <c r="AI7" s="42"/>
      <c r="AJ7" s="42">
        <f t="shared" si="2"/>
        <v>0</v>
      </c>
      <c r="AK7" s="43">
        <f t="shared" si="3"/>
        <v>0</v>
      </c>
      <c r="AL7" s="44"/>
      <c r="AM7" s="44"/>
      <c r="AN7" s="44"/>
      <c r="AO7" s="44"/>
      <c r="AP7" s="44"/>
      <c r="AQ7" s="44"/>
      <c r="AR7" s="44"/>
      <c r="AS7" s="44"/>
      <c r="AT7" s="44"/>
      <c r="AU7" s="44"/>
      <c r="AV7" s="44"/>
      <c r="AW7" s="44"/>
      <c r="AX7" s="44"/>
      <c r="AY7" s="44"/>
      <c r="AZ7" s="44"/>
      <c r="BA7" s="44"/>
      <c r="BB7" s="44"/>
      <c r="BC7" s="44"/>
      <c r="BD7" s="44"/>
      <c r="BE7" s="44"/>
      <c r="BF7" s="44"/>
      <c r="BG7" s="109">
        <f t="shared" ref="BG7:BG14" si="6">SUM(AL7:BF7)</f>
        <v>0</v>
      </c>
      <c r="BH7" s="44">
        <f t="shared" si="4"/>
        <v>0</v>
      </c>
      <c r="BI7" s="46"/>
      <c r="BJ7" s="46"/>
      <c r="BK7" s="47"/>
      <c r="BL7" s="35"/>
    </row>
    <row r="8" spans="1:64" s="38" customFormat="1" ht="36.75" customHeight="1" x14ac:dyDescent="0.7">
      <c r="A8" s="35"/>
      <c r="B8" s="125" t="s">
        <v>59</v>
      </c>
      <c r="C8" s="158" t="s">
        <v>67</v>
      </c>
      <c r="D8" s="15" t="s">
        <v>68</v>
      </c>
      <c r="E8" s="15" t="s">
        <v>69</v>
      </c>
      <c r="F8" s="16"/>
      <c r="G8" s="15"/>
      <c r="H8" s="15" t="s">
        <v>8</v>
      </c>
      <c r="I8" s="4"/>
      <c r="J8" s="4"/>
      <c r="K8" s="4"/>
      <c r="L8" s="4"/>
      <c r="M8" s="4"/>
      <c r="N8" s="4"/>
      <c r="O8" s="4"/>
      <c r="P8" s="4"/>
      <c r="Q8" s="4"/>
      <c r="R8" s="4"/>
      <c r="S8" s="4"/>
      <c r="T8" s="4"/>
      <c r="U8" s="39">
        <f>SUM(I8*$U$299)</f>
        <v>0</v>
      </c>
      <c r="V8" s="39">
        <f>SUM(J8*$V$299)</f>
        <v>0</v>
      </c>
      <c r="W8" s="39">
        <f>SUM(K8*$W$299)</f>
        <v>0</v>
      </c>
      <c r="X8" s="39">
        <f>SUM(L8*$X$299)</f>
        <v>0</v>
      </c>
      <c r="Y8" s="39">
        <f>SUM(M8*$Y$299)</f>
        <v>0</v>
      </c>
      <c r="Z8" s="40">
        <f>SUM(N8*$Z$299)</f>
        <v>0</v>
      </c>
      <c r="AA8" s="40">
        <f>SUM(O8*$AA$299)</f>
        <v>0</v>
      </c>
      <c r="AB8" s="40" t="s">
        <v>63</v>
      </c>
      <c r="AC8" s="40" t="s">
        <v>63</v>
      </c>
      <c r="AD8" s="40"/>
      <c r="AE8" s="40" t="s">
        <v>63</v>
      </c>
      <c r="AF8" s="40" t="s">
        <v>63</v>
      </c>
      <c r="AG8" s="40">
        <f t="shared" si="5"/>
        <v>0</v>
      </c>
      <c r="AH8" s="41"/>
      <c r="AI8" s="42"/>
      <c r="AJ8" s="42">
        <f t="shared" si="2"/>
        <v>0</v>
      </c>
      <c r="AK8" s="43">
        <f t="shared" si="3"/>
        <v>0</v>
      </c>
      <c r="AL8" s="44"/>
      <c r="AM8" s="44"/>
      <c r="AN8" s="44"/>
      <c r="AO8" s="44"/>
      <c r="AP8" s="44"/>
      <c r="AQ8" s="44"/>
      <c r="AR8" s="44"/>
      <c r="AS8" s="44"/>
      <c r="AT8" s="44"/>
      <c r="AU8" s="44"/>
      <c r="AV8" s="44"/>
      <c r="AW8" s="44"/>
      <c r="AX8" s="44"/>
      <c r="AY8" s="44"/>
      <c r="AZ8" s="44"/>
      <c r="BA8" s="44"/>
      <c r="BB8" s="44"/>
      <c r="BC8" s="44"/>
      <c r="BD8" s="44"/>
      <c r="BE8" s="44"/>
      <c r="BF8" s="44"/>
      <c r="BG8" s="109">
        <f t="shared" si="6"/>
        <v>0</v>
      </c>
      <c r="BH8" s="44">
        <f t="shared" si="4"/>
        <v>0</v>
      </c>
      <c r="BI8" s="46"/>
      <c r="BJ8" s="46"/>
      <c r="BK8" s="47"/>
      <c r="BL8" s="35"/>
    </row>
    <row r="9" spans="1:64" s="181" customFormat="1" ht="20.25" customHeight="1" x14ac:dyDescent="0.7">
      <c r="A9" s="172"/>
      <c r="B9" s="210" t="s">
        <v>70</v>
      </c>
      <c r="C9" s="173" t="s">
        <v>71</v>
      </c>
      <c r="D9" s="210" t="s">
        <v>72</v>
      </c>
      <c r="E9" s="210"/>
      <c r="F9" s="174"/>
      <c r="G9" s="210"/>
      <c r="H9" s="210"/>
      <c r="I9" s="175"/>
      <c r="J9" s="175"/>
      <c r="K9" s="175"/>
      <c r="L9" s="175"/>
      <c r="M9" s="175"/>
      <c r="N9" s="175"/>
      <c r="O9" s="175"/>
      <c r="P9" s="175"/>
      <c r="Q9" s="175"/>
      <c r="R9" s="175"/>
      <c r="S9" s="175"/>
      <c r="T9" s="175"/>
      <c r="U9" s="176"/>
      <c r="V9" s="176"/>
      <c r="W9" s="176"/>
      <c r="X9" s="176"/>
      <c r="Y9" s="176"/>
      <c r="Z9" s="177"/>
      <c r="AA9" s="177"/>
      <c r="AB9" s="176"/>
      <c r="AC9" s="176"/>
      <c r="AD9" s="177"/>
      <c r="AE9" s="177"/>
      <c r="AF9" s="177"/>
      <c r="AG9" s="177"/>
      <c r="AH9" s="178">
        <v>6</v>
      </c>
      <c r="AI9" s="177">
        <v>100</v>
      </c>
      <c r="AJ9" s="177">
        <f t="shared" si="2"/>
        <v>600</v>
      </c>
      <c r="AK9" s="177">
        <f t="shared" si="3"/>
        <v>600</v>
      </c>
      <c r="AL9" s="177"/>
      <c r="AM9" s="177"/>
      <c r="AN9" s="177"/>
      <c r="AO9" s="177"/>
      <c r="AP9" s="177"/>
      <c r="AQ9" s="177"/>
      <c r="AR9" s="177"/>
      <c r="AS9" s="177"/>
      <c r="AT9" s="177"/>
      <c r="AU9" s="177"/>
      <c r="AV9" s="177"/>
      <c r="AW9" s="177"/>
      <c r="AX9" s="177"/>
      <c r="AY9" s="177"/>
      <c r="AZ9" s="177"/>
      <c r="BA9" s="177"/>
      <c r="BB9" s="177"/>
      <c r="BC9" s="177"/>
      <c r="BD9" s="177"/>
      <c r="BE9" s="177"/>
      <c r="BF9" s="177"/>
      <c r="BG9" s="109">
        <f t="shared" si="6"/>
        <v>0</v>
      </c>
      <c r="BH9" s="177">
        <f t="shared" si="4"/>
        <v>600</v>
      </c>
      <c r="BI9" s="179"/>
      <c r="BJ9" s="179"/>
      <c r="BK9" s="180"/>
      <c r="BL9" s="172"/>
    </row>
    <row r="10" spans="1:64" s="181" customFormat="1" ht="18" customHeight="1" x14ac:dyDescent="0.7">
      <c r="A10" s="172"/>
      <c r="B10" s="210" t="s">
        <v>70</v>
      </c>
      <c r="C10" s="173" t="s">
        <v>71</v>
      </c>
      <c r="D10" s="210" t="s">
        <v>73</v>
      </c>
      <c r="E10" s="210"/>
      <c r="F10" s="174"/>
      <c r="G10" s="210"/>
      <c r="H10" s="210"/>
      <c r="I10" s="175"/>
      <c r="J10" s="175"/>
      <c r="K10" s="175"/>
      <c r="L10" s="175"/>
      <c r="M10" s="175"/>
      <c r="N10" s="175"/>
      <c r="O10" s="175"/>
      <c r="P10" s="175"/>
      <c r="Q10" s="175"/>
      <c r="R10" s="175"/>
      <c r="S10" s="175"/>
      <c r="T10" s="175"/>
      <c r="U10" s="176"/>
      <c r="V10" s="176"/>
      <c r="W10" s="176"/>
      <c r="X10" s="176"/>
      <c r="Y10" s="176"/>
      <c r="Z10" s="177"/>
      <c r="AA10" s="177"/>
      <c r="AB10" s="176"/>
      <c r="AC10" s="176"/>
      <c r="AD10" s="177"/>
      <c r="AE10" s="177"/>
      <c r="AF10" s="177"/>
      <c r="AG10" s="177"/>
      <c r="AH10" s="178">
        <v>600</v>
      </c>
      <c r="AI10" s="177">
        <v>0.5</v>
      </c>
      <c r="AJ10" s="177">
        <f t="shared" ref="AJ10:AJ11" si="7">SUM(AH10*AI10)</f>
        <v>300</v>
      </c>
      <c r="AK10" s="177">
        <f t="shared" si="3"/>
        <v>300</v>
      </c>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09">
        <f t="shared" si="6"/>
        <v>0</v>
      </c>
      <c r="BH10" s="177">
        <f t="shared" si="4"/>
        <v>300</v>
      </c>
      <c r="BI10" s="179"/>
      <c r="BJ10" s="179"/>
      <c r="BK10" s="180"/>
      <c r="BL10" s="172"/>
    </row>
    <row r="11" spans="1:64" s="181" customFormat="1" ht="18" customHeight="1" x14ac:dyDescent="0.7">
      <c r="A11" s="172"/>
      <c r="B11" s="210" t="s">
        <v>70</v>
      </c>
      <c r="C11" s="173" t="s">
        <v>71</v>
      </c>
      <c r="D11" s="210" t="s">
        <v>74</v>
      </c>
      <c r="E11" s="210"/>
      <c r="F11" s="174"/>
      <c r="G11" s="210"/>
      <c r="H11" s="210"/>
      <c r="I11" s="175"/>
      <c r="J11" s="175"/>
      <c r="K11" s="175"/>
      <c r="L11" s="175"/>
      <c r="M11" s="175"/>
      <c r="N11" s="175"/>
      <c r="O11" s="175"/>
      <c r="P11" s="175"/>
      <c r="Q11" s="175"/>
      <c r="R11" s="175"/>
      <c r="S11" s="175"/>
      <c r="T11" s="175"/>
      <c r="U11" s="176"/>
      <c r="V11" s="176"/>
      <c r="W11" s="176"/>
      <c r="X11" s="176"/>
      <c r="Y11" s="176"/>
      <c r="Z11" s="177"/>
      <c r="AA11" s="177"/>
      <c r="AB11" s="176"/>
      <c r="AC11" s="176"/>
      <c r="AD11" s="177"/>
      <c r="AE11" s="177"/>
      <c r="AF11" s="177"/>
      <c r="AG11" s="177"/>
      <c r="AH11" s="178">
        <v>40</v>
      </c>
      <c r="AI11" s="177">
        <v>13</v>
      </c>
      <c r="AJ11" s="177">
        <f t="shared" si="7"/>
        <v>520</v>
      </c>
      <c r="AK11" s="177">
        <f t="shared" si="3"/>
        <v>520</v>
      </c>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09">
        <f t="shared" si="6"/>
        <v>0</v>
      </c>
      <c r="BH11" s="177">
        <f t="shared" si="4"/>
        <v>520</v>
      </c>
      <c r="BI11" s="179"/>
      <c r="BJ11" s="179"/>
      <c r="BK11" s="180"/>
      <c r="BL11" s="172"/>
    </row>
    <row r="12" spans="1:64" s="38" customFormat="1" ht="74.25" customHeight="1" x14ac:dyDescent="0.7">
      <c r="A12" s="35"/>
      <c r="B12" s="125" t="s">
        <v>59</v>
      </c>
      <c r="C12" s="161" t="s">
        <v>75</v>
      </c>
      <c r="D12" s="15" t="s">
        <v>76</v>
      </c>
      <c r="E12" s="15"/>
      <c r="F12" s="16"/>
      <c r="G12" s="15"/>
      <c r="H12" s="15" t="s">
        <v>8</v>
      </c>
      <c r="I12" s="4"/>
      <c r="J12" s="4"/>
      <c r="K12" s="4"/>
      <c r="L12" s="4"/>
      <c r="M12" s="4"/>
      <c r="N12" s="4"/>
      <c r="O12" s="4"/>
      <c r="P12" s="4"/>
      <c r="Q12" s="4"/>
      <c r="R12" s="4"/>
      <c r="S12" s="4"/>
      <c r="T12" s="4"/>
      <c r="U12" s="39">
        <f>SUM(I12*$U$299)</f>
        <v>0</v>
      </c>
      <c r="V12" s="39">
        <f>SUM(J12*$V$299)</f>
        <v>0</v>
      </c>
      <c r="W12" s="39">
        <f>SUM(K12*$W$299)</f>
        <v>0</v>
      </c>
      <c r="X12" s="39">
        <f>SUM(L12*$X$299)</f>
        <v>0</v>
      </c>
      <c r="Y12" s="39">
        <f>SUM(M12*$Y$299)</f>
        <v>0</v>
      </c>
      <c r="Z12" s="40">
        <f>SUM(N12*$Z$299)</f>
        <v>0</v>
      </c>
      <c r="AA12" s="40">
        <f>SUM(O12*$AA$299)</f>
        <v>0</v>
      </c>
      <c r="AB12" s="40" t="s">
        <v>63</v>
      </c>
      <c r="AC12" s="40" t="s">
        <v>63</v>
      </c>
      <c r="AD12" s="40"/>
      <c r="AE12" s="40" t="s">
        <v>63</v>
      </c>
      <c r="AF12" s="40" t="s">
        <v>63</v>
      </c>
      <c r="AG12" s="40">
        <f t="shared" ref="AG12:AG13" si="8">SUM($U12:$AF12)</f>
        <v>0</v>
      </c>
      <c r="AH12" s="41"/>
      <c r="AI12" s="42"/>
      <c r="AJ12" s="42">
        <f t="shared" si="2"/>
        <v>0</v>
      </c>
      <c r="AK12" s="43">
        <f t="shared" si="3"/>
        <v>0</v>
      </c>
      <c r="AL12" s="44"/>
      <c r="AM12" s="44"/>
      <c r="AN12" s="44"/>
      <c r="AO12" s="44"/>
      <c r="AP12" s="44"/>
      <c r="AQ12" s="44"/>
      <c r="AR12" s="44"/>
      <c r="AS12" s="44"/>
      <c r="AT12" s="44"/>
      <c r="AU12" s="44"/>
      <c r="AV12" s="44"/>
      <c r="AW12" s="44"/>
      <c r="AX12" s="44"/>
      <c r="AY12" s="44"/>
      <c r="AZ12" s="44"/>
      <c r="BA12" s="44"/>
      <c r="BB12" s="44"/>
      <c r="BC12" s="44"/>
      <c r="BD12" s="44"/>
      <c r="BE12" s="44"/>
      <c r="BF12" s="44"/>
      <c r="BG12" s="109">
        <f t="shared" si="6"/>
        <v>0</v>
      </c>
      <c r="BH12" s="44">
        <f t="shared" si="4"/>
        <v>0</v>
      </c>
      <c r="BI12" s="46"/>
      <c r="BJ12" s="46"/>
      <c r="BK12" s="47"/>
      <c r="BL12" s="35"/>
    </row>
    <row r="13" spans="1:64" s="38" customFormat="1" ht="45" customHeight="1" x14ac:dyDescent="0.7">
      <c r="A13" s="35"/>
      <c r="B13" s="125" t="s">
        <v>59</v>
      </c>
      <c r="C13" s="158" t="s">
        <v>77</v>
      </c>
      <c r="D13" s="15" t="s">
        <v>78</v>
      </c>
      <c r="E13" s="15"/>
      <c r="F13" s="16"/>
      <c r="G13" s="15"/>
      <c r="H13" s="15" t="s">
        <v>8</v>
      </c>
      <c r="I13" s="4"/>
      <c r="J13" s="4"/>
      <c r="K13" s="4"/>
      <c r="L13" s="4"/>
      <c r="M13" s="4"/>
      <c r="N13" s="4"/>
      <c r="O13" s="4"/>
      <c r="P13" s="4"/>
      <c r="Q13" s="4"/>
      <c r="R13" s="4"/>
      <c r="S13" s="4"/>
      <c r="T13" s="4"/>
      <c r="U13" s="39">
        <f>SUM(I13*$U$299)</f>
        <v>0</v>
      </c>
      <c r="V13" s="39">
        <f>SUM(J13*$V$299)</f>
        <v>0</v>
      </c>
      <c r="W13" s="39">
        <f>SUM(K13*$W$299)</f>
        <v>0</v>
      </c>
      <c r="X13" s="39">
        <f>SUM(L13*$X$299)</f>
        <v>0</v>
      </c>
      <c r="Y13" s="39">
        <f>SUM(M13*$Y$299)</f>
        <v>0</v>
      </c>
      <c r="Z13" s="40">
        <f>SUM(N13*$Z$299)</f>
        <v>0</v>
      </c>
      <c r="AA13" s="40">
        <f>SUM(O13*$AA$299)</f>
        <v>0</v>
      </c>
      <c r="AB13" s="40" t="s">
        <v>63</v>
      </c>
      <c r="AC13" s="40" t="s">
        <v>63</v>
      </c>
      <c r="AD13" s="40"/>
      <c r="AE13" s="40" t="s">
        <v>63</v>
      </c>
      <c r="AF13" s="40" t="s">
        <v>63</v>
      </c>
      <c r="AG13" s="40">
        <f t="shared" si="8"/>
        <v>0</v>
      </c>
      <c r="AH13" s="41"/>
      <c r="AI13" s="42"/>
      <c r="AJ13" s="42">
        <f t="shared" si="2"/>
        <v>0</v>
      </c>
      <c r="AK13" s="43">
        <f t="shared" si="3"/>
        <v>0</v>
      </c>
      <c r="AL13" s="44"/>
      <c r="AM13" s="44"/>
      <c r="AN13" s="44"/>
      <c r="AO13" s="44"/>
      <c r="AP13" s="44"/>
      <c r="AQ13" s="44"/>
      <c r="AR13" s="44"/>
      <c r="AS13" s="44"/>
      <c r="AT13" s="44"/>
      <c r="AU13" s="44"/>
      <c r="AV13" s="44"/>
      <c r="AW13" s="44"/>
      <c r="AX13" s="44"/>
      <c r="AY13" s="44"/>
      <c r="AZ13" s="44"/>
      <c r="BA13" s="44"/>
      <c r="BB13" s="44"/>
      <c r="BC13" s="44"/>
      <c r="BD13" s="44"/>
      <c r="BE13" s="44"/>
      <c r="BF13" s="44"/>
      <c r="BG13" s="109">
        <f t="shared" si="6"/>
        <v>0</v>
      </c>
      <c r="BH13" s="44">
        <f t="shared" si="4"/>
        <v>0</v>
      </c>
      <c r="BI13" s="46"/>
      <c r="BJ13" s="46"/>
      <c r="BK13" s="47"/>
      <c r="BL13" s="35"/>
    </row>
    <row r="14" spans="1:64" s="181" customFormat="1" ht="27" customHeight="1" x14ac:dyDescent="0.7">
      <c r="A14" s="172"/>
      <c r="B14" s="210" t="s">
        <v>70</v>
      </c>
      <c r="C14" s="173" t="s">
        <v>71</v>
      </c>
      <c r="D14" s="210" t="s">
        <v>79</v>
      </c>
      <c r="E14" s="210"/>
      <c r="F14" s="174"/>
      <c r="G14" s="210"/>
      <c r="H14" s="210"/>
      <c r="I14" s="175"/>
      <c r="J14" s="175"/>
      <c r="K14" s="175"/>
      <c r="L14" s="175"/>
      <c r="M14" s="175"/>
      <c r="N14" s="175"/>
      <c r="O14" s="175"/>
      <c r="P14" s="175"/>
      <c r="Q14" s="175"/>
      <c r="R14" s="175"/>
      <c r="S14" s="175"/>
      <c r="T14" s="175"/>
      <c r="U14" s="176"/>
      <c r="V14" s="176"/>
      <c r="W14" s="176"/>
      <c r="X14" s="176"/>
      <c r="Y14" s="176"/>
      <c r="Z14" s="177"/>
      <c r="AA14" s="177"/>
      <c r="AB14" s="176"/>
      <c r="AC14" s="176"/>
      <c r="AD14" s="177"/>
      <c r="AE14" s="177"/>
      <c r="AF14" s="177"/>
      <c r="AG14" s="177"/>
      <c r="AH14" s="178">
        <v>1</v>
      </c>
      <c r="AI14" s="177">
        <v>7500</v>
      </c>
      <c r="AJ14" s="177">
        <f t="shared" ref="AJ14" si="9">SUM(AH14*AI14)</f>
        <v>7500</v>
      </c>
      <c r="AK14" s="177">
        <f t="shared" ref="AK14" si="10">SUM(AG14+AJ14)</f>
        <v>7500</v>
      </c>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09">
        <f t="shared" si="6"/>
        <v>0</v>
      </c>
      <c r="BH14" s="177">
        <f t="shared" si="4"/>
        <v>7500</v>
      </c>
      <c r="BI14" s="179"/>
      <c r="BJ14" s="179"/>
      <c r="BK14" s="180"/>
      <c r="BL14" s="172"/>
    </row>
    <row r="15" spans="1:64" s="219" customFormat="1" ht="81" customHeight="1" x14ac:dyDescent="0.75">
      <c r="A15" s="211"/>
      <c r="B15" s="228" t="s">
        <v>55</v>
      </c>
      <c r="C15" s="229" t="s">
        <v>80</v>
      </c>
      <c r="D15" s="228" t="s">
        <v>81</v>
      </c>
      <c r="E15" s="222" t="s">
        <v>82</v>
      </c>
      <c r="F15" s="220"/>
      <c r="G15" s="215"/>
      <c r="H15" s="221"/>
      <c r="I15" s="216">
        <f>SUM(I16:I48)</f>
        <v>0</v>
      </c>
      <c r="J15" s="216">
        <f t="shared" ref="J15:BJ15" si="11">SUM(J16:J48)</f>
        <v>0</v>
      </c>
      <c r="K15" s="216">
        <f t="shared" si="11"/>
        <v>0</v>
      </c>
      <c r="L15" s="216">
        <f t="shared" si="11"/>
        <v>0</v>
      </c>
      <c r="M15" s="216">
        <f t="shared" si="11"/>
        <v>0</v>
      </c>
      <c r="N15" s="216">
        <f t="shared" si="11"/>
        <v>0</v>
      </c>
      <c r="O15" s="216">
        <f t="shared" si="11"/>
        <v>0</v>
      </c>
      <c r="P15" s="216">
        <f t="shared" si="11"/>
        <v>0</v>
      </c>
      <c r="Q15" s="216">
        <f t="shared" si="11"/>
        <v>0</v>
      </c>
      <c r="R15" s="216">
        <f t="shared" si="11"/>
        <v>0</v>
      </c>
      <c r="S15" s="216">
        <f t="shared" si="11"/>
        <v>0</v>
      </c>
      <c r="T15" s="216">
        <f t="shared" si="11"/>
        <v>0</v>
      </c>
      <c r="U15" s="217">
        <f t="shared" si="11"/>
        <v>0</v>
      </c>
      <c r="V15" s="217">
        <f t="shared" si="11"/>
        <v>0</v>
      </c>
      <c r="W15" s="217">
        <f t="shared" si="11"/>
        <v>0</v>
      </c>
      <c r="X15" s="217">
        <f t="shared" si="11"/>
        <v>0</v>
      </c>
      <c r="Y15" s="217">
        <f t="shared" si="11"/>
        <v>0</v>
      </c>
      <c r="Z15" s="217">
        <f t="shared" si="11"/>
        <v>0</v>
      </c>
      <c r="AA15" s="217">
        <f t="shared" si="11"/>
        <v>0</v>
      </c>
      <c r="AB15" s="217">
        <f t="shared" si="11"/>
        <v>0</v>
      </c>
      <c r="AC15" s="217">
        <f t="shared" si="11"/>
        <v>0</v>
      </c>
      <c r="AD15" s="217">
        <f t="shared" si="11"/>
        <v>0</v>
      </c>
      <c r="AE15" s="217">
        <f t="shared" si="11"/>
        <v>0</v>
      </c>
      <c r="AF15" s="217">
        <f t="shared" si="11"/>
        <v>0</v>
      </c>
      <c r="AG15" s="217">
        <f t="shared" si="11"/>
        <v>0</v>
      </c>
      <c r="AH15" s="216"/>
      <c r="AI15" s="217"/>
      <c r="AJ15" s="217">
        <f t="shared" si="11"/>
        <v>29700</v>
      </c>
      <c r="AK15" s="217">
        <f t="shared" si="11"/>
        <v>29700</v>
      </c>
      <c r="AL15" s="217">
        <f t="shared" si="11"/>
        <v>0</v>
      </c>
      <c r="AM15" s="217">
        <f t="shared" si="11"/>
        <v>0</v>
      </c>
      <c r="AN15" s="217">
        <f t="shared" si="11"/>
        <v>0</v>
      </c>
      <c r="AO15" s="217">
        <f t="shared" si="11"/>
        <v>0</v>
      </c>
      <c r="AP15" s="217">
        <f t="shared" si="11"/>
        <v>0</v>
      </c>
      <c r="AQ15" s="217">
        <f t="shared" si="11"/>
        <v>0</v>
      </c>
      <c r="AR15" s="217">
        <f t="shared" si="11"/>
        <v>0</v>
      </c>
      <c r="AS15" s="217">
        <f t="shared" si="11"/>
        <v>0</v>
      </c>
      <c r="AT15" s="217">
        <f t="shared" si="11"/>
        <v>0</v>
      </c>
      <c r="AU15" s="217">
        <f t="shared" si="11"/>
        <v>0</v>
      </c>
      <c r="AV15" s="217">
        <f t="shared" si="11"/>
        <v>0</v>
      </c>
      <c r="AW15" s="217">
        <f t="shared" si="11"/>
        <v>0</v>
      </c>
      <c r="AX15" s="217">
        <f t="shared" si="11"/>
        <v>0</v>
      </c>
      <c r="AY15" s="217">
        <f t="shared" si="11"/>
        <v>0</v>
      </c>
      <c r="AZ15" s="217">
        <f t="shared" si="11"/>
        <v>0</v>
      </c>
      <c r="BA15" s="217">
        <f t="shared" si="11"/>
        <v>0</v>
      </c>
      <c r="BB15" s="217">
        <f t="shared" si="11"/>
        <v>0</v>
      </c>
      <c r="BC15" s="217">
        <f t="shared" si="11"/>
        <v>0</v>
      </c>
      <c r="BD15" s="217">
        <f t="shared" si="11"/>
        <v>0</v>
      </c>
      <c r="BE15" s="217">
        <f t="shared" si="11"/>
        <v>0</v>
      </c>
      <c r="BF15" s="217">
        <f t="shared" si="11"/>
        <v>0</v>
      </c>
      <c r="BG15" s="217">
        <f t="shared" si="11"/>
        <v>0</v>
      </c>
      <c r="BH15" s="217">
        <f t="shared" si="11"/>
        <v>29700</v>
      </c>
      <c r="BI15" s="217">
        <f t="shared" si="11"/>
        <v>0</v>
      </c>
      <c r="BJ15" s="217">
        <f t="shared" si="11"/>
        <v>0</v>
      </c>
      <c r="BK15" s="218"/>
      <c r="BL15" s="211"/>
    </row>
    <row r="16" spans="1:64" s="38" customFormat="1" ht="59.25" customHeight="1" x14ac:dyDescent="0.7">
      <c r="A16" s="35"/>
      <c r="B16" s="125" t="s">
        <v>59</v>
      </c>
      <c r="C16" s="161" t="s">
        <v>83</v>
      </c>
      <c r="D16" s="49" t="s">
        <v>84</v>
      </c>
      <c r="E16" s="49" t="s">
        <v>85</v>
      </c>
      <c r="F16" s="68"/>
      <c r="G16" s="15"/>
      <c r="H16" s="15" t="s">
        <v>86</v>
      </c>
      <c r="I16" s="4"/>
      <c r="J16" s="53"/>
      <c r="K16" s="4"/>
      <c r="L16" s="4"/>
      <c r="M16" s="4"/>
      <c r="N16" s="4"/>
      <c r="O16" s="53"/>
      <c r="P16" s="53"/>
      <c r="Q16" s="53"/>
      <c r="R16" s="53"/>
      <c r="S16" s="53"/>
      <c r="T16" s="53"/>
      <c r="U16" s="39">
        <f t="shared" ref="U16:U21" si="12">SUM(I16*$U$299)</f>
        <v>0</v>
      </c>
      <c r="V16" s="39">
        <f t="shared" ref="V16:V21" si="13">SUM(J16*$V$299)</f>
        <v>0</v>
      </c>
      <c r="W16" s="39">
        <f t="shared" ref="W16:W21" si="14">SUM(K16*$W$299)</f>
        <v>0</v>
      </c>
      <c r="X16" s="39">
        <f t="shared" ref="X16:X21" si="15">SUM(L16*$X$299)</f>
        <v>0</v>
      </c>
      <c r="Y16" s="39">
        <f t="shared" ref="Y16:Y21" si="16">SUM(M16*$Y$299)</f>
        <v>0</v>
      </c>
      <c r="Z16" s="40">
        <f t="shared" ref="Z16:Z21" si="17">SUM(N16*$Z$299)</f>
        <v>0</v>
      </c>
      <c r="AA16" s="40">
        <f t="shared" ref="AA16:AA21" si="18">SUM(O16*$AA$299)</f>
        <v>0</v>
      </c>
      <c r="AB16" s="40" t="s">
        <v>63</v>
      </c>
      <c r="AC16" s="40" t="s">
        <v>63</v>
      </c>
      <c r="AD16" s="40"/>
      <c r="AE16" s="40" t="s">
        <v>63</v>
      </c>
      <c r="AF16" s="40" t="s">
        <v>63</v>
      </c>
      <c r="AG16" s="40">
        <f t="shared" ref="AG16:AG21" si="19">SUM($U16:$AF16)</f>
        <v>0</v>
      </c>
      <c r="AH16" s="41"/>
      <c r="AI16" s="42"/>
      <c r="AJ16" s="42">
        <f t="shared" ref="AJ16" si="20">SUM(AH16*AI16)</f>
        <v>0</v>
      </c>
      <c r="AK16" s="43">
        <f t="shared" ref="AK16" si="21">SUM(AG16+AJ16)</f>
        <v>0</v>
      </c>
      <c r="AL16" s="44"/>
      <c r="AM16" s="44"/>
      <c r="AN16" s="44"/>
      <c r="AO16" s="44"/>
      <c r="AP16" s="44"/>
      <c r="AQ16" s="44"/>
      <c r="AR16" s="44"/>
      <c r="AS16" s="44"/>
      <c r="AT16" s="44"/>
      <c r="AU16" s="44"/>
      <c r="AV16" s="44"/>
      <c r="AW16" s="44"/>
      <c r="AX16" s="44"/>
      <c r="AY16" s="44"/>
      <c r="AZ16" s="44"/>
      <c r="BA16" s="44"/>
      <c r="BB16" s="44"/>
      <c r="BC16" s="44"/>
      <c r="BD16" s="44"/>
      <c r="BE16" s="44"/>
      <c r="BF16" s="44"/>
      <c r="BG16" s="109">
        <f t="shared" ref="BG16:BG48" si="22">SUM(AL16:BF16)</f>
        <v>0</v>
      </c>
      <c r="BH16" s="44">
        <f t="shared" ref="BH16" si="23">$AK16-$BG16</f>
        <v>0</v>
      </c>
      <c r="BI16" s="46"/>
      <c r="BJ16" s="46"/>
      <c r="BK16" s="47"/>
      <c r="BL16" s="35"/>
    </row>
    <row r="17" spans="1:64" s="38" customFormat="1" ht="55.5" customHeight="1" x14ac:dyDescent="0.7">
      <c r="A17" s="35"/>
      <c r="B17" s="125" t="s">
        <v>59</v>
      </c>
      <c r="C17" s="158" t="s">
        <v>87</v>
      </c>
      <c r="D17" s="15" t="s">
        <v>88</v>
      </c>
      <c r="E17" s="15" t="s">
        <v>89</v>
      </c>
      <c r="F17" s="16"/>
      <c r="G17" s="15"/>
      <c r="H17" s="15" t="s">
        <v>86</v>
      </c>
      <c r="I17" s="4"/>
      <c r="J17" s="4"/>
      <c r="K17" s="4"/>
      <c r="L17" s="4"/>
      <c r="M17" s="4"/>
      <c r="N17" s="4"/>
      <c r="O17" s="4"/>
      <c r="P17" s="4"/>
      <c r="Q17" s="4"/>
      <c r="R17" s="4"/>
      <c r="S17" s="4"/>
      <c r="T17" s="4"/>
      <c r="U17" s="39">
        <f t="shared" si="12"/>
        <v>0</v>
      </c>
      <c r="V17" s="39">
        <f t="shared" si="13"/>
        <v>0</v>
      </c>
      <c r="W17" s="39">
        <f t="shared" si="14"/>
        <v>0</v>
      </c>
      <c r="X17" s="39">
        <f t="shared" si="15"/>
        <v>0</v>
      </c>
      <c r="Y17" s="39">
        <f t="shared" si="16"/>
        <v>0</v>
      </c>
      <c r="Z17" s="40">
        <f t="shared" si="17"/>
        <v>0</v>
      </c>
      <c r="AA17" s="40">
        <f t="shared" si="18"/>
        <v>0</v>
      </c>
      <c r="AB17" s="40" t="s">
        <v>63</v>
      </c>
      <c r="AC17" s="40" t="s">
        <v>63</v>
      </c>
      <c r="AD17" s="40"/>
      <c r="AE17" s="40" t="s">
        <v>63</v>
      </c>
      <c r="AF17" s="40" t="s">
        <v>63</v>
      </c>
      <c r="AG17" s="40">
        <f t="shared" si="19"/>
        <v>0</v>
      </c>
      <c r="AH17" s="41"/>
      <c r="AI17" s="42"/>
      <c r="AJ17" s="42">
        <f t="shared" si="2"/>
        <v>0</v>
      </c>
      <c r="AK17" s="43">
        <f t="shared" ref="AK17:AK45" si="24">SUM(AG17+AJ17)</f>
        <v>0</v>
      </c>
      <c r="AL17" s="44"/>
      <c r="AM17" s="44"/>
      <c r="AN17" s="44"/>
      <c r="AO17" s="44"/>
      <c r="AP17" s="44"/>
      <c r="AQ17" s="44"/>
      <c r="AR17" s="44"/>
      <c r="AS17" s="44"/>
      <c r="AT17" s="44"/>
      <c r="AU17" s="44"/>
      <c r="AV17" s="44"/>
      <c r="AW17" s="44"/>
      <c r="AX17" s="44"/>
      <c r="AY17" s="44"/>
      <c r="AZ17" s="44"/>
      <c r="BA17" s="44"/>
      <c r="BB17" s="44"/>
      <c r="BC17" s="44"/>
      <c r="BD17" s="44"/>
      <c r="BE17" s="44"/>
      <c r="BF17" s="44"/>
      <c r="BG17" s="109">
        <f t="shared" si="22"/>
        <v>0</v>
      </c>
      <c r="BH17" s="44">
        <f t="shared" ref="BH17:BH48" si="25">$AK17-$BG17</f>
        <v>0</v>
      </c>
      <c r="BI17" s="46"/>
      <c r="BJ17" s="46"/>
      <c r="BK17" s="47"/>
      <c r="BL17" s="35"/>
    </row>
    <row r="18" spans="1:64" s="38" customFormat="1" ht="57.75" customHeight="1" x14ac:dyDescent="0.7">
      <c r="A18" s="35"/>
      <c r="B18" s="125" t="s">
        <v>59</v>
      </c>
      <c r="C18" s="158" t="s">
        <v>90</v>
      </c>
      <c r="D18" s="15" t="s">
        <v>91</v>
      </c>
      <c r="E18" s="15" t="s">
        <v>92</v>
      </c>
      <c r="F18" s="16"/>
      <c r="G18" s="15"/>
      <c r="H18" s="15" t="s">
        <v>86</v>
      </c>
      <c r="I18" s="4"/>
      <c r="J18" s="4"/>
      <c r="K18" s="4"/>
      <c r="L18" s="4"/>
      <c r="M18" s="4"/>
      <c r="N18" s="4"/>
      <c r="O18" s="53"/>
      <c r="P18" s="53"/>
      <c r="Q18" s="53"/>
      <c r="R18" s="53"/>
      <c r="S18" s="53"/>
      <c r="T18" s="53"/>
      <c r="U18" s="39">
        <f t="shared" si="12"/>
        <v>0</v>
      </c>
      <c r="V18" s="39">
        <f t="shared" si="13"/>
        <v>0</v>
      </c>
      <c r="W18" s="39">
        <f t="shared" si="14"/>
        <v>0</v>
      </c>
      <c r="X18" s="39">
        <f t="shared" si="15"/>
        <v>0</v>
      </c>
      <c r="Y18" s="39">
        <f t="shared" si="16"/>
        <v>0</v>
      </c>
      <c r="Z18" s="40">
        <f t="shared" si="17"/>
        <v>0</v>
      </c>
      <c r="AA18" s="40">
        <f t="shared" si="18"/>
        <v>0</v>
      </c>
      <c r="AB18" s="40" t="s">
        <v>63</v>
      </c>
      <c r="AC18" s="40" t="s">
        <v>63</v>
      </c>
      <c r="AD18" s="40"/>
      <c r="AE18" s="40" t="s">
        <v>63</v>
      </c>
      <c r="AF18" s="40" t="s">
        <v>63</v>
      </c>
      <c r="AG18" s="40">
        <f t="shared" si="19"/>
        <v>0</v>
      </c>
      <c r="AH18" s="41"/>
      <c r="AI18" s="42"/>
      <c r="AJ18" s="42">
        <f t="shared" si="2"/>
        <v>0</v>
      </c>
      <c r="AK18" s="43">
        <f t="shared" si="24"/>
        <v>0</v>
      </c>
      <c r="AL18" s="44"/>
      <c r="AM18" s="44"/>
      <c r="AN18" s="44"/>
      <c r="AO18" s="44"/>
      <c r="AP18" s="44"/>
      <c r="AQ18" s="44"/>
      <c r="AR18" s="44"/>
      <c r="AS18" s="44"/>
      <c r="AT18" s="44"/>
      <c r="AU18" s="44"/>
      <c r="AV18" s="44"/>
      <c r="AW18" s="44"/>
      <c r="AX18" s="44"/>
      <c r="AY18" s="44"/>
      <c r="AZ18" s="44"/>
      <c r="BA18" s="44"/>
      <c r="BB18" s="44"/>
      <c r="BC18" s="44"/>
      <c r="BD18" s="44"/>
      <c r="BE18" s="44"/>
      <c r="BF18" s="44"/>
      <c r="BG18" s="109">
        <f t="shared" si="22"/>
        <v>0</v>
      </c>
      <c r="BH18" s="44">
        <f t="shared" si="25"/>
        <v>0</v>
      </c>
      <c r="BI18" s="46"/>
      <c r="BJ18" s="46"/>
      <c r="BK18" s="47"/>
      <c r="BL18" s="35"/>
    </row>
    <row r="19" spans="1:64" s="38" customFormat="1" ht="41.25" customHeight="1" x14ac:dyDescent="0.7">
      <c r="A19" s="35"/>
      <c r="B19" s="125" t="s">
        <v>59</v>
      </c>
      <c r="C19" s="158" t="s">
        <v>93</v>
      </c>
      <c r="D19" s="15" t="s">
        <v>94</v>
      </c>
      <c r="E19" s="15" t="s">
        <v>95</v>
      </c>
      <c r="F19" s="16"/>
      <c r="G19" s="15"/>
      <c r="H19" s="15" t="s">
        <v>86</v>
      </c>
      <c r="I19" s="4"/>
      <c r="J19" s="4"/>
      <c r="K19" s="4"/>
      <c r="L19" s="4"/>
      <c r="M19" s="4"/>
      <c r="N19" s="4"/>
      <c r="O19" s="53"/>
      <c r="P19" s="53"/>
      <c r="Q19" s="53"/>
      <c r="R19" s="53"/>
      <c r="S19" s="53"/>
      <c r="T19" s="53"/>
      <c r="U19" s="39">
        <f t="shared" si="12"/>
        <v>0</v>
      </c>
      <c r="V19" s="39">
        <f t="shared" si="13"/>
        <v>0</v>
      </c>
      <c r="W19" s="39">
        <f t="shared" si="14"/>
        <v>0</v>
      </c>
      <c r="X19" s="39">
        <f t="shared" si="15"/>
        <v>0</v>
      </c>
      <c r="Y19" s="39">
        <f t="shared" si="16"/>
        <v>0</v>
      </c>
      <c r="Z19" s="40">
        <f t="shared" si="17"/>
        <v>0</v>
      </c>
      <c r="AA19" s="40">
        <f t="shared" si="18"/>
        <v>0</v>
      </c>
      <c r="AB19" s="40" t="s">
        <v>63</v>
      </c>
      <c r="AC19" s="40" t="s">
        <v>63</v>
      </c>
      <c r="AD19" s="40"/>
      <c r="AE19" s="40" t="s">
        <v>63</v>
      </c>
      <c r="AF19" s="40" t="s">
        <v>63</v>
      </c>
      <c r="AG19" s="40">
        <f t="shared" si="19"/>
        <v>0</v>
      </c>
      <c r="AH19" s="41"/>
      <c r="AI19" s="42"/>
      <c r="AJ19" s="42">
        <f t="shared" si="2"/>
        <v>0</v>
      </c>
      <c r="AK19" s="43">
        <f t="shared" si="24"/>
        <v>0</v>
      </c>
      <c r="AL19" s="44"/>
      <c r="AM19" s="44"/>
      <c r="AN19" s="44"/>
      <c r="AO19" s="44"/>
      <c r="AP19" s="44"/>
      <c r="AQ19" s="44"/>
      <c r="AR19" s="44"/>
      <c r="AS19" s="44"/>
      <c r="AT19" s="44"/>
      <c r="AU19" s="44"/>
      <c r="AV19" s="44"/>
      <c r="AW19" s="44"/>
      <c r="AX19" s="44"/>
      <c r="AY19" s="44"/>
      <c r="AZ19" s="44"/>
      <c r="BA19" s="44"/>
      <c r="BB19" s="44"/>
      <c r="BC19" s="44"/>
      <c r="BD19" s="44"/>
      <c r="BE19" s="44"/>
      <c r="BF19" s="44"/>
      <c r="BG19" s="109">
        <f t="shared" si="22"/>
        <v>0</v>
      </c>
      <c r="BH19" s="44">
        <f t="shared" si="25"/>
        <v>0</v>
      </c>
      <c r="BI19" s="46"/>
      <c r="BJ19" s="46"/>
      <c r="BK19" s="47"/>
      <c r="BL19" s="35"/>
    </row>
    <row r="20" spans="1:64" s="38" customFormat="1" ht="33.75" customHeight="1" x14ac:dyDescent="0.7">
      <c r="A20" s="35"/>
      <c r="B20" s="125" t="s">
        <v>59</v>
      </c>
      <c r="C20" s="161" t="s">
        <v>96</v>
      </c>
      <c r="D20" s="15" t="s">
        <v>97</v>
      </c>
      <c r="E20" s="15"/>
      <c r="F20" s="16"/>
      <c r="G20" s="15"/>
      <c r="H20" s="15" t="s">
        <v>86</v>
      </c>
      <c r="I20" s="4"/>
      <c r="J20" s="4"/>
      <c r="K20" s="4"/>
      <c r="L20" s="4"/>
      <c r="M20" s="4"/>
      <c r="N20" s="4"/>
      <c r="O20" s="53"/>
      <c r="P20" s="53"/>
      <c r="Q20" s="53"/>
      <c r="R20" s="53"/>
      <c r="S20" s="53"/>
      <c r="T20" s="53"/>
      <c r="U20" s="39">
        <f t="shared" si="12"/>
        <v>0</v>
      </c>
      <c r="V20" s="39">
        <f t="shared" si="13"/>
        <v>0</v>
      </c>
      <c r="W20" s="39">
        <f t="shared" si="14"/>
        <v>0</v>
      </c>
      <c r="X20" s="39">
        <f t="shared" si="15"/>
        <v>0</v>
      </c>
      <c r="Y20" s="39">
        <f t="shared" si="16"/>
        <v>0</v>
      </c>
      <c r="Z20" s="40">
        <f t="shared" si="17"/>
        <v>0</v>
      </c>
      <c r="AA20" s="40">
        <f t="shared" si="18"/>
        <v>0</v>
      </c>
      <c r="AB20" s="40" t="s">
        <v>63</v>
      </c>
      <c r="AC20" s="40" t="s">
        <v>63</v>
      </c>
      <c r="AD20" s="40"/>
      <c r="AE20" s="40" t="s">
        <v>63</v>
      </c>
      <c r="AF20" s="40" t="s">
        <v>63</v>
      </c>
      <c r="AG20" s="40">
        <f t="shared" si="19"/>
        <v>0</v>
      </c>
      <c r="AH20" s="41"/>
      <c r="AI20" s="42"/>
      <c r="AJ20" s="42">
        <f t="shared" ref="AJ20" si="26">SUM(AH20*AI20)</f>
        <v>0</v>
      </c>
      <c r="AK20" s="43">
        <f t="shared" ref="AK20" si="27">SUM(AG20+AJ20)</f>
        <v>0</v>
      </c>
      <c r="AL20" s="44"/>
      <c r="AM20" s="44"/>
      <c r="AN20" s="44"/>
      <c r="AO20" s="44"/>
      <c r="AP20" s="44"/>
      <c r="AQ20" s="44"/>
      <c r="AR20" s="44"/>
      <c r="AS20" s="44"/>
      <c r="AT20" s="44"/>
      <c r="AU20" s="44"/>
      <c r="AV20" s="44"/>
      <c r="AW20" s="44"/>
      <c r="AX20" s="44"/>
      <c r="AY20" s="44"/>
      <c r="AZ20" s="44"/>
      <c r="BA20" s="44"/>
      <c r="BB20" s="44"/>
      <c r="BC20" s="44"/>
      <c r="BD20" s="44"/>
      <c r="BE20" s="44"/>
      <c r="BF20" s="44"/>
      <c r="BG20" s="109">
        <f t="shared" si="22"/>
        <v>0</v>
      </c>
      <c r="BH20" s="44">
        <f t="shared" si="25"/>
        <v>0</v>
      </c>
      <c r="BI20" s="46"/>
      <c r="BJ20" s="46"/>
      <c r="BK20" s="47"/>
      <c r="BL20" s="35"/>
    </row>
    <row r="21" spans="1:64" s="38" customFormat="1" ht="51" customHeight="1" x14ac:dyDescent="0.7">
      <c r="A21" s="35"/>
      <c r="B21" s="125" t="s">
        <v>59</v>
      </c>
      <c r="C21" s="158" t="s">
        <v>98</v>
      </c>
      <c r="D21" s="15" t="s">
        <v>99</v>
      </c>
      <c r="E21" s="15" t="s">
        <v>95</v>
      </c>
      <c r="F21" s="16"/>
      <c r="G21" s="15"/>
      <c r="H21" s="38" t="s">
        <v>9</v>
      </c>
      <c r="I21" s="4"/>
      <c r="J21" s="4"/>
      <c r="K21" s="4"/>
      <c r="L21" s="4"/>
      <c r="M21" s="4"/>
      <c r="N21" s="4"/>
      <c r="O21" s="53"/>
      <c r="P21" s="53"/>
      <c r="Q21" s="53"/>
      <c r="R21" s="53"/>
      <c r="S21" s="53"/>
      <c r="T21" s="53"/>
      <c r="U21" s="39">
        <f t="shared" si="12"/>
        <v>0</v>
      </c>
      <c r="V21" s="39">
        <f t="shared" si="13"/>
        <v>0</v>
      </c>
      <c r="W21" s="39">
        <f t="shared" si="14"/>
        <v>0</v>
      </c>
      <c r="X21" s="39">
        <f t="shared" si="15"/>
        <v>0</v>
      </c>
      <c r="Y21" s="39">
        <f t="shared" si="16"/>
        <v>0</v>
      </c>
      <c r="Z21" s="40">
        <f t="shared" si="17"/>
        <v>0</v>
      </c>
      <c r="AA21" s="40">
        <f t="shared" si="18"/>
        <v>0</v>
      </c>
      <c r="AB21" s="40" t="s">
        <v>63</v>
      </c>
      <c r="AC21" s="40" t="s">
        <v>63</v>
      </c>
      <c r="AD21" s="40"/>
      <c r="AE21" s="40" t="s">
        <v>63</v>
      </c>
      <c r="AF21" s="40" t="s">
        <v>63</v>
      </c>
      <c r="AG21" s="40">
        <f t="shared" si="19"/>
        <v>0</v>
      </c>
      <c r="AH21" s="41"/>
      <c r="AI21" s="42"/>
      <c r="AJ21" s="42">
        <f t="shared" si="2"/>
        <v>0</v>
      </c>
      <c r="AK21" s="43">
        <f t="shared" si="24"/>
        <v>0</v>
      </c>
      <c r="AL21" s="44"/>
      <c r="AM21" s="44"/>
      <c r="AN21" s="44"/>
      <c r="AO21" s="44"/>
      <c r="AP21" s="44"/>
      <c r="AQ21" s="44"/>
      <c r="AR21" s="44"/>
      <c r="AS21" s="44"/>
      <c r="AT21" s="44"/>
      <c r="AU21" s="44"/>
      <c r="AV21" s="44"/>
      <c r="AW21" s="44"/>
      <c r="AX21" s="44"/>
      <c r="AY21" s="44"/>
      <c r="AZ21" s="44"/>
      <c r="BA21" s="44"/>
      <c r="BB21" s="44"/>
      <c r="BC21" s="44"/>
      <c r="BD21" s="44"/>
      <c r="BE21" s="44"/>
      <c r="BF21" s="44"/>
      <c r="BG21" s="109">
        <f t="shared" si="22"/>
        <v>0</v>
      </c>
      <c r="BH21" s="44">
        <f t="shared" si="25"/>
        <v>0</v>
      </c>
      <c r="BI21" s="46"/>
      <c r="BJ21" s="46"/>
      <c r="BK21" s="47"/>
      <c r="BL21" s="35"/>
    </row>
    <row r="22" spans="1:64" s="181" customFormat="1" ht="16.5" customHeight="1" x14ac:dyDescent="0.7">
      <c r="A22" s="172"/>
      <c r="B22" s="210" t="s">
        <v>70</v>
      </c>
      <c r="C22" s="173" t="s">
        <v>71</v>
      </c>
      <c r="D22" s="210" t="s">
        <v>100</v>
      </c>
      <c r="E22" s="210"/>
      <c r="F22" s="174"/>
      <c r="G22" s="210"/>
      <c r="H22" s="210"/>
      <c r="I22" s="175"/>
      <c r="J22" s="175"/>
      <c r="K22" s="175"/>
      <c r="L22" s="175"/>
      <c r="M22" s="175"/>
      <c r="N22" s="175"/>
      <c r="O22" s="175"/>
      <c r="P22" s="175"/>
      <c r="Q22" s="175"/>
      <c r="R22" s="175"/>
      <c r="S22" s="175"/>
      <c r="T22" s="175"/>
      <c r="U22" s="176"/>
      <c r="V22" s="176"/>
      <c r="W22" s="176"/>
      <c r="X22" s="176"/>
      <c r="Y22" s="176"/>
      <c r="Z22" s="177"/>
      <c r="AA22" s="177"/>
      <c r="AB22" s="176"/>
      <c r="AC22" s="176"/>
      <c r="AD22" s="177"/>
      <c r="AE22" s="177"/>
      <c r="AF22" s="177"/>
      <c r="AG22" s="177"/>
      <c r="AH22" s="178">
        <v>1200</v>
      </c>
      <c r="AI22" s="177">
        <v>0.5</v>
      </c>
      <c r="AJ22" s="177">
        <f>SUM(AH22*AI22)</f>
        <v>600</v>
      </c>
      <c r="AK22" s="177">
        <f>SUM(AG22+AJ22)</f>
        <v>600</v>
      </c>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09">
        <f t="shared" si="22"/>
        <v>0</v>
      </c>
      <c r="BH22" s="177">
        <f t="shared" si="25"/>
        <v>600</v>
      </c>
      <c r="BI22" s="179"/>
      <c r="BJ22" s="179"/>
      <c r="BK22" s="180"/>
      <c r="BL22" s="172"/>
    </row>
    <row r="23" spans="1:64" s="38" customFormat="1" ht="44.25" customHeight="1" x14ac:dyDescent="0.7">
      <c r="A23" s="35"/>
      <c r="B23" s="125" t="s">
        <v>59</v>
      </c>
      <c r="C23" s="161" t="s">
        <v>101</v>
      </c>
      <c r="D23" s="15" t="s">
        <v>102</v>
      </c>
      <c r="E23" s="15"/>
      <c r="F23" s="16"/>
      <c r="G23" s="15"/>
      <c r="H23" s="15" t="s">
        <v>86</v>
      </c>
      <c r="I23" s="4"/>
      <c r="J23" s="4"/>
      <c r="K23" s="4"/>
      <c r="L23" s="4"/>
      <c r="M23" s="4"/>
      <c r="N23" s="4"/>
      <c r="O23" s="53"/>
      <c r="P23" s="53"/>
      <c r="Q23" s="53"/>
      <c r="R23" s="53"/>
      <c r="S23" s="53"/>
      <c r="T23" s="53"/>
      <c r="U23" s="39">
        <f>SUM(I23*$U$299)</f>
        <v>0</v>
      </c>
      <c r="V23" s="39">
        <f>SUM(J23*$V$299)</f>
        <v>0</v>
      </c>
      <c r="W23" s="39">
        <f>SUM(K23*$W$299)</f>
        <v>0</v>
      </c>
      <c r="X23" s="39">
        <f>SUM(L23*$X$299)</f>
        <v>0</v>
      </c>
      <c r="Y23" s="39">
        <f>SUM(M23*$Y$299)</f>
        <v>0</v>
      </c>
      <c r="Z23" s="40">
        <f>SUM(N23*$Z$299)</f>
        <v>0</v>
      </c>
      <c r="AA23" s="40">
        <f>SUM(O23*$AA$299)</f>
        <v>0</v>
      </c>
      <c r="AB23" s="40" t="s">
        <v>63</v>
      </c>
      <c r="AC23" s="40" t="s">
        <v>63</v>
      </c>
      <c r="AD23" s="40"/>
      <c r="AE23" s="40" t="s">
        <v>63</v>
      </c>
      <c r="AF23" s="40" t="s">
        <v>63</v>
      </c>
      <c r="AG23" s="40">
        <f t="shared" ref="AG23:AG25" si="28">SUM($U23:$AF23)</f>
        <v>0</v>
      </c>
      <c r="AH23" s="41"/>
      <c r="AI23" s="42"/>
      <c r="AJ23" s="42">
        <f t="shared" si="2"/>
        <v>0</v>
      </c>
      <c r="AK23" s="43">
        <f t="shared" si="24"/>
        <v>0</v>
      </c>
      <c r="AL23" s="44"/>
      <c r="AM23" s="44"/>
      <c r="AN23" s="44"/>
      <c r="AO23" s="44"/>
      <c r="AP23" s="44"/>
      <c r="AQ23" s="44"/>
      <c r="AR23" s="44"/>
      <c r="AS23" s="44"/>
      <c r="AT23" s="44"/>
      <c r="AU23" s="44"/>
      <c r="AV23" s="44"/>
      <c r="AW23" s="44"/>
      <c r="AX23" s="44"/>
      <c r="AY23" s="44"/>
      <c r="AZ23" s="44"/>
      <c r="BA23" s="44"/>
      <c r="BB23" s="44"/>
      <c r="BC23" s="44"/>
      <c r="BD23" s="44"/>
      <c r="BE23" s="44"/>
      <c r="BF23" s="44"/>
      <c r="BG23" s="109">
        <f t="shared" si="22"/>
        <v>0</v>
      </c>
      <c r="BH23" s="44">
        <f t="shared" si="25"/>
        <v>0</v>
      </c>
      <c r="BI23" s="46"/>
      <c r="BJ23" s="46"/>
      <c r="BK23" s="47"/>
      <c r="BL23" s="35"/>
    </row>
    <row r="24" spans="1:64" s="38" customFormat="1" ht="44.25" customHeight="1" x14ac:dyDescent="0.7">
      <c r="A24" s="35"/>
      <c r="B24" s="125" t="s">
        <v>59</v>
      </c>
      <c r="C24" s="161" t="s">
        <v>103</v>
      </c>
      <c r="D24" s="15" t="s">
        <v>104</v>
      </c>
      <c r="E24" s="15"/>
      <c r="F24" s="16"/>
      <c r="G24" s="15"/>
      <c r="H24" s="15" t="s">
        <v>86</v>
      </c>
      <c r="I24" s="4"/>
      <c r="J24" s="4"/>
      <c r="K24" s="4"/>
      <c r="L24" s="4"/>
      <c r="M24" s="4"/>
      <c r="N24" s="4"/>
      <c r="O24" s="53"/>
      <c r="P24" s="53"/>
      <c r="Q24" s="53"/>
      <c r="R24" s="53"/>
      <c r="S24" s="53"/>
      <c r="T24" s="53"/>
      <c r="U24" s="39">
        <f>SUM(I24*$U$299)</f>
        <v>0</v>
      </c>
      <c r="V24" s="39">
        <f>SUM(J24*$V$299)</f>
        <v>0</v>
      </c>
      <c r="W24" s="39">
        <f>SUM(K24*$W$299)</f>
        <v>0</v>
      </c>
      <c r="X24" s="39">
        <f>SUM(L24*$X$299)</f>
        <v>0</v>
      </c>
      <c r="Y24" s="39">
        <f>SUM(M24*$Y$299)</f>
        <v>0</v>
      </c>
      <c r="Z24" s="40">
        <f>SUM(N24*$Z$299)</f>
        <v>0</v>
      </c>
      <c r="AA24" s="40">
        <f>SUM(O24*$AA$299)</f>
        <v>0</v>
      </c>
      <c r="AB24" s="40" t="s">
        <v>63</v>
      </c>
      <c r="AC24" s="40" t="s">
        <v>63</v>
      </c>
      <c r="AD24" s="40"/>
      <c r="AE24" s="40" t="s">
        <v>63</v>
      </c>
      <c r="AF24" s="40" t="s">
        <v>63</v>
      </c>
      <c r="AG24" s="40">
        <f t="shared" si="28"/>
        <v>0</v>
      </c>
      <c r="AH24" s="41"/>
      <c r="AI24" s="42"/>
      <c r="AJ24" s="42">
        <f t="shared" ref="AJ24" si="29">SUM(AH24*AI24)</f>
        <v>0</v>
      </c>
      <c r="AK24" s="43">
        <f t="shared" ref="AK24" si="30">SUM(AG24+AJ24)</f>
        <v>0</v>
      </c>
      <c r="AL24" s="44"/>
      <c r="AM24" s="44"/>
      <c r="AN24" s="44"/>
      <c r="AO24" s="44"/>
      <c r="AP24" s="44"/>
      <c r="AQ24" s="44"/>
      <c r="AR24" s="44"/>
      <c r="AS24" s="44"/>
      <c r="AT24" s="44"/>
      <c r="AU24" s="44"/>
      <c r="AV24" s="44"/>
      <c r="AW24" s="44"/>
      <c r="AX24" s="44"/>
      <c r="AY24" s="44"/>
      <c r="AZ24" s="44"/>
      <c r="BA24" s="44"/>
      <c r="BB24" s="44"/>
      <c r="BC24" s="44"/>
      <c r="BD24" s="44"/>
      <c r="BE24" s="44"/>
      <c r="BF24" s="44"/>
      <c r="BG24" s="109">
        <f t="shared" si="22"/>
        <v>0</v>
      </c>
      <c r="BH24" s="44">
        <f t="shared" si="25"/>
        <v>0</v>
      </c>
      <c r="BI24" s="46"/>
      <c r="BJ24" s="46"/>
      <c r="BK24" s="47"/>
      <c r="BL24" s="35"/>
    </row>
    <row r="25" spans="1:64" s="38" customFormat="1" ht="45" customHeight="1" x14ac:dyDescent="0.7">
      <c r="A25" s="35"/>
      <c r="B25" s="125" t="s">
        <v>59</v>
      </c>
      <c r="C25" s="161" t="s">
        <v>105</v>
      </c>
      <c r="D25" s="15" t="s">
        <v>106</v>
      </c>
      <c r="E25" s="15"/>
      <c r="F25" s="16"/>
      <c r="G25" s="15"/>
      <c r="H25" s="15" t="s">
        <v>86</v>
      </c>
      <c r="I25" s="4"/>
      <c r="J25" s="4"/>
      <c r="K25" s="4"/>
      <c r="L25" s="4"/>
      <c r="M25" s="4"/>
      <c r="N25" s="4"/>
      <c r="O25" s="53"/>
      <c r="P25" s="53"/>
      <c r="Q25" s="53"/>
      <c r="R25" s="53"/>
      <c r="S25" s="53"/>
      <c r="T25" s="53"/>
      <c r="U25" s="39">
        <f>SUM(I25*$U$299)</f>
        <v>0</v>
      </c>
      <c r="V25" s="39">
        <f>SUM(J25*$V$299)</f>
        <v>0</v>
      </c>
      <c r="W25" s="39">
        <f>SUM(K25*$W$299)</f>
        <v>0</v>
      </c>
      <c r="X25" s="39">
        <f>SUM(L25*$X$299)</f>
        <v>0</v>
      </c>
      <c r="Y25" s="39">
        <f>SUM(M25*$Y$299)</f>
        <v>0</v>
      </c>
      <c r="Z25" s="40">
        <f>SUM(N25*$Z$299)</f>
        <v>0</v>
      </c>
      <c r="AA25" s="40">
        <f>SUM(O25*$AA$299)</f>
        <v>0</v>
      </c>
      <c r="AB25" s="40" t="s">
        <v>63</v>
      </c>
      <c r="AC25" s="40" t="s">
        <v>63</v>
      </c>
      <c r="AD25" s="40"/>
      <c r="AE25" s="40" t="s">
        <v>63</v>
      </c>
      <c r="AF25" s="40" t="s">
        <v>63</v>
      </c>
      <c r="AG25" s="40">
        <f t="shared" si="28"/>
        <v>0</v>
      </c>
      <c r="AH25" s="41"/>
      <c r="AI25" s="42"/>
      <c r="AJ25" s="42">
        <f t="shared" ref="AJ25" si="31">SUM(AH25*AI25)</f>
        <v>0</v>
      </c>
      <c r="AK25" s="43">
        <f t="shared" ref="AK25" si="32">SUM(AG25+AJ25)</f>
        <v>0</v>
      </c>
      <c r="AL25" s="44"/>
      <c r="AM25" s="44"/>
      <c r="AN25" s="44"/>
      <c r="AO25" s="44"/>
      <c r="AP25" s="44"/>
      <c r="AQ25" s="44"/>
      <c r="AR25" s="44"/>
      <c r="AS25" s="44"/>
      <c r="AT25" s="44"/>
      <c r="AU25" s="44"/>
      <c r="AV25" s="44"/>
      <c r="AW25" s="44"/>
      <c r="AX25" s="44"/>
      <c r="AY25" s="44"/>
      <c r="AZ25" s="44"/>
      <c r="BA25" s="44"/>
      <c r="BB25" s="44"/>
      <c r="BC25" s="44"/>
      <c r="BD25" s="44"/>
      <c r="BE25" s="44"/>
      <c r="BF25" s="44"/>
      <c r="BG25" s="109">
        <f t="shared" si="22"/>
        <v>0</v>
      </c>
      <c r="BH25" s="44">
        <f t="shared" si="25"/>
        <v>0</v>
      </c>
      <c r="BI25" s="46"/>
      <c r="BJ25" s="46"/>
      <c r="BK25" s="47"/>
      <c r="BL25" s="35"/>
    </row>
    <row r="26" spans="1:64" s="181" customFormat="1" ht="18.75" customHeight="1" x14ac:dyDescent="0.7">
      <c r="A26" s="172"/>
      <c r="B26" s="210" t="s">
        <v>70</v>
      </c>
      <c r="C26" s="173" t="s">
        <v>71</v>
      </c>
      <c r="D26" s="210" t="s">
        <v>107</v>
      </c>
      <c r="E26" s="210"/>
      <c r="F26" s="174"/>
      <c r="G26" s="210"/>
      <c r="H26" s="210"/>
      <c r="I26" s="175"/>
      <c r="J26" s="175"/>
      <c r="K26" s="175"/>
      <c r="L26" s="175"/>
      <c r="M26" s="175"/>
      <c r="N26" s="175"/>
      <c r="O26" s="178"/>
      <c r="P26" s="178"/>
      <c r="Q26" s="178"/>
      <c r="R26" s="178"/>
      <c r="S26" s="178"/>
      <c r="T26" s="178"/>
      <c r="U26" s="176"/>
      <c r="V26" s="176"/>
      <c r="W26" s="176"/>
      <c r="X26" s="176"/>
      <c r="Y26" s="176"/>
      <c r="Z26" s="177"/>
      <c r="AA26" s="177"/>
      <c r="AB26" s="176"/>
      <c r="AC26" s="176"/>
      <c r="AD26" s="177"/>
      <c r="AE26" s="177"/>
      <c r="AF26" s="177"/>
      <c r="AG26" s="177"/>
      <c r="AH26" s="178">
        <v>1</v>
      </c>
      <c r="AI26" s="177">
        <v>4000</v>
      </c>
      <c r="AJ26" s="177">
        <f t="shared" si="2"/>
        <v>4000</v>
      </c>
      <c r="AK26" s="177">
        <f t="shared" si="24"/>
        <v>4000</v>
      </c>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09">
        <f t="shared" si="22"/>
        <v>0</v>
      </c>
      <c r="BH26" s="177">
        <f t="shared" si="25"/>
        <v>4000</v>
      </c>
      <c r="BI26" s="179"/>
      <c r="BJ26" s="179"/>
      <c r="BK26" s="180"/>
      <c r="BL26" s="172"/>
    </row>
    <row r="27" spans="1:64" s="181" customFormat="1" ht="18.75" customHeight="1" x14ac:dyDescent="0.7">
      <c r="A27" s="172"/>
      <c r="B27" s="210" t="s">
        <v>70</v>
      </c>
      <c r="C27" s="173" t="s">
        <v>71</v>
      </c>
      <c r="D27" s="210" t="s">
        <v>108</v>
      </c>
      <c r="E27" s="210"/>
      <c r="F27" s="174"/>
      <c r="G27" s="210"/>
      <c r="H27" s="210"/>
      <c r="I27" s="175"/>
      <c r="J27" s="175"/>
      <c r="K27" s="175"/>
      <c r="L27" s="175"/>
      <c r="M27" s="175"/>
      <c r="N27" s="175"/>
      <c r="O27" s="178"/>
      <c r="P27" s="178"/>
      <c r="Q27" s="178"/>
      <c r="R27" s="178"/>
      <c r="S27" s="178"/>
      <c r="T27" s="178"/>
      <c r="U27" s="176"/>
      <c r="V27" s="176"/>
      <c r="W27" s="176"/>
      <c r="X27" s="176"/>
      <c r="Y27" s="176"/>
      <c r="Z27" s="177"/>
      <c r="AA27" s="177"/>
      <c r="AB27" s="176"/>
      <c r="AC27" s="176"/>
      <c r="AD27" s="177"/>
      <c r="AE27" s="177"/>
      <c r="AF27" s="177"/>
      <c r="AG27" s="177"/>
      <c r="AH27" s="178">
        <v>1</v>
      </c>
      <c r="AI27" s="177">
        <v>4000</v>
      </c>
      <c r="AJ27" s="177">
        <f t="shared" ref="AJ27" si="33">SUM(AH27*AI27)</f>
        <v>4000</v>
      </c>
      <c r="AK27" s="177">
        <f t="shared" ref="AK27" si="34">SUM(AG27+AJ27)</f>
        <v>4000</v>
      </c>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09">
        <f t="shared" si="22"/>
        <v>0</v>
      </c>
      <c r="BH27" s="177">
        <f t="shared" si="25"/>
        <v>4000</v>
      </c>
      <c r="BI27" s="179"/>
      <c r="BJ27" s="179"/>
      <c r="BK27" s="180"/>
      <c r="BL27" s="172"/>
    </row>
    <row r="28" spans="1:64" s="181" customFormat="1" ht="18.75" customHeight="1" x14ac:dyDescent="0.7">
      <c r="A28" s="172"/>
      <c r="B28" s="210" t="s">
        <v>70</v>
      </c>
      <c r="C28" s="173" t="s">
        <v>71</v>
      </c>
      <c r="D28" s="210" t="s">
        <v>109</v>
      </c>
      <c r="E28" s="210"/>
      <c r="F28" s="174"/>
      <c r="G28" s="210"/>
      <c r="H28" s="210"/>
      <c r="I28" s="175"/>
      <c r="J28" s="175"/>
      <c r="K28" s="175"/>
      <c r="L28" s="175"/>
      <c r="M28" s="175"/>
      <c r="N28" s="175"/>
      <c r="O28" s="178"/>
      <c r="P28" s="178"/>
      <c r="Q28" s="178"/>
      <c r="R28" s="178"/>
      <c r="S28" s="178"/>
      <c r="T28" s="178"/>
      <c r="U28" s="176"/>
      <c r="V28" s="176"/>
      <c r="W28" s="176"/>
      <c r="X28" s="176"/>
      <c r="Y28" s="176"/>
      <c r="Z28" s="177"/>
      <c r="AA28" s="177"/>
      <c r="AB28" s="176"/>
      <c r="AC28" s="176"/>
      <c r="AD28" s="177"/>
      <c r="AE28" s="177"/>
      <c r="AF28" s="177"/>
      <c r="AG28" s="177"/>
      <c r="AH28" s="178">
        <v>1</v>
      </c>
      <c r="AI28" s="177">
        <v>2000</v>
      </c>
      <c r="AJ28" s="177">
        <f t="shared" ref="AJ28" si="35">SUM(AH28*AI28)</f>
        <v>2000</v>
      </c>
      <c r="AK28" s="177">
        <f t="shared" ref="AK28" si="36">SUM(AG28+AJ28)</f>
        <v>2000</v>
      </c>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09">
        <f t="shared" si="22"/>
        <v>0</v>
      </c>
      <c r="BH28" s="177">
        <f t="shared" si="25"/>
        <v>2000</v>
      </c>
      <c r="BI28" s="179"/>
      <c r="BJ28" s="179"/>
      <c r="BK28" s="180"/>
      <c r="BL28" s="172"/>
    </row>
    <row r="29" spans="1:64" s="38" customFormat="1" ht="67.5" x14ac:dyDescent="0.7">
      <c r="A29" s="35"/>
      <c r="B29" s="125" t="s">
        <v>59</v>
      </c>
      <c r="C29" s="161" t="s">
        <v>110</v>
      </c>
      <c r="D29" s="15" t="s">
        <v>111</v>
      </c>
      <c r="E29" s="15" t="s">
        <v>112</v>
      </c>
      <c r="F29" s="16"/>
      <c r="G29" s="15"/>
      <c r="H29" s="15" t="s">
        <v>86</v>
      </c>
      <c r="I29" s="4"/>
      <c r="J29" s="4"/>
      <c r="K29" s="4"/>
      <c r="L29" s="4"/>
      <c r="M29" s="4"/>
      <c r="N29" s="4"/>
      <c r="O29" s="53"/>
      <c r="P29" s="53"/>
      <c r="Q29" s="53"/>
      <c r="R29" s="53"/>
      <c r="S29" s="53"/>
      <c r="T29" s="53"/>
      <c r="U29" s="39">
        <f>SUM(I29*$U$299)</f>
        <v>0</v>
      </c>
      <c r="V29" s="39">
        <f>SUM(J29*$V$299)</f>
        <v>0</v>
      </c>
      <c r="W29" s="39">
        <f>SUM(K29*$W$299)</f>
        <v>0</v>
      </c>
      <c r="X29" s="39">
        <f>SUM(L29*$X$299)</f>
        <v>0</v>
      </c>
      <c r="Y29" s="39">
        <f>SUM(M29*$Y$299)</f>
        <v>0</v>
      </c>
      <c r="Z29" s="40">
        <f>SUM(N29*$Z$299)</f>
        <v>0</v>
      </c>
      <c r="AA29" s="40">
        <f>SUM(O29*$AA$299)</f>
        <v>0</v>
      </c>
      <c r="AB29" s="40" t="s">
        <v>63</v>
      </c>
      <c r="AC29" s="40" t="s">
        <v>63</v>
      </c>
      <c r="AD29" s="40"/>
      <c r="AE29" s="40" t="s">
        <v>63</v>
      </c>
      <c r="AF29" s="40" t="s">
        <v>63</v>
      </c>
      <c r="AG29" s="40">
        <f t="shared" ref="AG29:AG30" si="37">SUM($U29:$AF29)</f>
        <v>0</v>
      </c>
      <c r="AH29" s="41"/>
      <c r="AI29" s="42"/>
      <c r="AJ29" s="42">
        <f t="shared" si="2"/>
        <v>0</v>
      </c>
      <c r="AK29" s="43">
        <f t="shared" si="24"/>
        <v>0</v>
      </c>
      <c r="AL29" s="44"/>
      <c r="AM29" s="44"/>
      <c r="AN29" s="44"/>
      <c r="AO29" s="44"/>
      <c r="AP29" s="44"/>
      <c r="AQ29" s="44"/>
      <c r="AR29" s="44"/>
      <c r="AS29" s="44"/>
      <c r="AT29" s="44"/>
      <c r="AU29" s="44"/>
      <c r="AV29" s="44"/>
      <c r="AW29" s="44"/>
      <c r="AX29" s="44"/>
      <c r="AY29" s="44"/>
      <c r="AZ29" s="44"/>
      <c r="BA29" s="44"/>
      <c r="BB29" s="44"/>
      <c r="BC29" s="44"/>
      <c r="BD29" s="44"/>
      <c r="BE29" s="44"/>
      <c r="BF29" s="44"/>
      <c r="BG29" s="109">
        <f t="shared" si="22"/>
        <v>0</v>
      </c>
      <c r="BH29" s="44">
        <f t="shared" si="25"/>
        <v>0</v>
      </c>
      <c r="BI29" s="46"/>
      <c r="BJ29" s="46"/>
      <c r="BK29" s="47"/>
      <c r="BL29" s="35"/>
    </row>
    <row r="30" spans="1:64" s="38" customFormat="1" ht="54" customHeight="1" x14ac:dyDescent="0.7">
      <c r="A30" s="35"/>
      <c r="B30" s="125" t="s">
        <v>59</v>
      </c>
      <c r="C30" s="161" t="s">
        <v>113</v>
      </c>
      <c r="D30" s="15" t="s">
        <v>114</v>
      </c>
      <c r="E30" s="15" t="s">
        <v>115</v>
      </c>
      <c r="F30" s="16"/>
      <c r="G30" s="15"/>
      <c r="H30" s="15" t="s">
        <v>116</v>
      </c>
      <c r="I30" s="4"/>
      <c r="J30" s="4"/>
      <c r="K30" s="4"/>
      <c r="L30" s="4"/>
      <c r="M30" s="4"/>
      <c r="N30" s="4"/>
      <c r="O30" s="53"/>
      <c r="P30" s="53"/>
      <c r="Q30" s="53"/>
      <c r="R30" s="53"/>
      <c r="S30" s="53"/>
      <c r="T30" s="53"/>
      <c r="U30" s="39">
        <f>SUM(I30*$U$299)</f>
        <v>0</v>
      </c>
      <c r="V30" s="39">
        <f>SUM(J30*$V$299)</f>
        <v>0</v>
      </c>
      <c r="W30" s="39">
        <f>SUM(K30*$W$299)</f>
        <v>0</v>
      </c>
      <c r="X30" s="39">
        <f>SUM(L30*$X$299)</f>
        <v>0</v>
      </c>
      <c r="Y30" s="39">
        <f>SUM(M30*$Y$299)</f>
        <v>0</v>
      </c>
      <c r="Z30" s="40">
        <f>SUM(N30*$Z$299)</f>
        <v>0</v>
      </c>
      <c r="AA30" s="40">
        <f>SUM(O30*$AA$299)</f>
        <v>0</v>
      </c>
      <c r="AB30" s="40" t="s">
        <v>63</v>
      </c>
      <c r="AC30" s="40" t="s">
        <v>63</v>
      </c>
      <c r="AD30" s="40"/>
      <c r="AE30" s="40" t="s">
        <v>63</v>
      </c>
      <c r="AF30" s="40" t="s">
        <v>63</v>
      </c>
      <c r="AG30" s="40">
        <f t="shared" si="37"/>
        <v>0</v>
      </c>
      <c r="AH30" s="41"/>
      <c r="AI30" s="42"/>
      <c r="AJ30" s="42">
        <f t="shared" ref="AJ30" si="38">SUM(AH30*AI30)</f>
        <v>0</v>
      </c>
      <c r="AK30" s="43">
        <f t="shared" ref="AK30" si="39">SUM(AG30+AJ30)</f>
        <v>0</v>
      </c>
      <c r="AL30" s="44"/>
      <c r="AM30" s="44"/>
      <c r="AN30" s="44"/>
      <c r="AO30" s="44"/>
      <c r="AP30" s="44"/>
      <c r="AQ30" s="44"/>
      <c r="AR30" s="44"/>
      <c r="AS30" s="44"/>
      <c r="AT30" s="44"/>
      <c r="AU30" s="44"/>
      <c r="AV30" s="44"/>
      <c r="AW30" s="44"/>
      <c r="AX30" s="44"/>
      <c r="AY30" s="44"/>
      <c r="AZ30" s="44"/>
      <c r="BA30" s="44"/>
      <c r="BB30" s="44"/>
      <c r="BC30" s="44"/>
      <c r="BD30" s="44"/>
      <c r="BE30" s="44"/>
      <c r="BF30" s="44"/>
      <c r="BG30" s="109">
        <f t="shared" si="22"/>
        <v>0</v>
      </c>
      <c r="BH30" s="44">
        <f t="shared" si="25"/>
        <v>0</v>
      </c>
      <c r="BI30" s="46"/>
      <c r="BJ30" s="46"/>
      <c r="BK30" s="47"/>
      <c r="BL30" s="35"/>
    </row>
    <row r="31" spans="1:64" s="181" customFormat="1" ht="18.75" customHeight="1" x14ac:dyDescent="0.7">
      <c r="A31" s="172"/>
      <c r="B31" s="210" t="s">
        <v>70</v>
      </c>
      <c r="C31" s="173" t="s">
        <v>71</v>
      </c>
      <c r="D31" s="210" t="s">
        <v>117</v>
      </c>
      <c r="E31" s="210"/>
      <c r="F31" s="174"/>
      <c r="G31" s="210"/>
      <c r="H31" s="210"/>
      <c r="I31" s="175"/>
      <c r="J31" s="175"/>
      <c r="K31" s="175"/>
      <c r="L31" s="175"/>
      <c r="M31" s="175"/>
      <c r="N31" s="175"/>
      <c r="O31" s="178"/>
      <c r="P31" s="178"/>
      <c r="Q31" s="178"/>
      <c r="R31" s="178"/>
      <c r="S31" s="178"/>
      <c r="T31" s="178"/>
      <c r="U31" s="176"/>
      <c r="V31" s="176"/>
      <c r="W31" s="176"/>
      <c r="X31" s="176"/>
      <c r="Y31" s="176"/>
      <c r="Z31" s="177"/>
      <c r="AA31" s="177"/>
      <c r="AB31" s="176"/>
      <c r="AC31" s="176"/>
      <c r="AD31" s="177"/>
      <c r="AE31" s="177"/>
      <c r="AF31" s="177"/>
      <c r="AG31" s="177"/>
      <c r="AH31" s="178">
        <v>1</v>
      </c>
      <c r="AI31" s="177">
        <v>1200</v>
      </c>
      <c r="AJ31" s="177">
        <f t="shared" si="2"/>
        <v>1200</v>
      </c>
      <c r="AK31" s="177">
        <f t="shared" si="24"/>
        <v>1200</v>
      </c>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09">
        <f t="shared" si="22"/>
        <v>0</v>
      </c>
      <c r="BH31" s="177">
        <f t="shared" si="25"/>
        <v>1200</v>
      </c>
      <c r="BI31" s="179"/>
      <c r="BJ31" s="179"/>
      <c r="BK31" s="180"/>
      <c r="BL31" s="172"/>
    </row>
    <row r="32" spans="1:64" s="181" customFormat="1" ht="18.75" customHeight="1" x14ac:dyDescent="0.7">
      <c r="A32" s="172"/>
      <c r="B32" s="210" t="s">
        <v>70</v>
      </c>
      <c r="C32" s="173" t="s">
        <v>71</v>
      </c>
      <c r="D32" s="210" t="s">
        <v>118</v>
      </c>
      <c r="E32" s="210"/>
      <c r="F32" s="174"/>
      <c r="G32" s="210"/>
      <c r="H32" s="210"/>
      <c r="I32" s="175"/>
      <c r="J32" s="175"/>
      <c r="K32" s="175"/>
      <c r="L32" s="175"/>
      <c r="M32" s="175"/>
      <c r="N32" s="175"/>
      <c r="O32" s="178"/>
      <c r="P32" s="178"/>
      <c r="Q32" s="178"/>
      <c r="R32" s="178"/>
      <c r="S32" s="178"/>
      <c r="T32" s="178"/>
      <c r="U32" s="176"/>
      <c r="V32" s="176"/>
      <c r="W32" s="176"/>
      <c r="X32" s="176"/>
      <c r="Y32" s="176"/>
      <c r="Z32" s="177"/>
      <c r="AA32" s="177"/>
      <c r="AB32" s="176"/>
      <c r="AC32" s="176"/>
      <c r="AD32" s="177"/>
      <c r="AE32" s="177"/>
      <c r="AF32" s="177"/>
      <c r="AG32" s="177"/>
      <c r="AH32" s="178">
        <v>1</v>
      </c>
      <c r="AI32" s="177">
        <v>1500</v>
      </c>
      <c r="AJ32" s="177">
        <f t="shared" ref="AJ32" si="40">SUM(AH32*AI32)</f>
        <v>1500</v>
      </c>
      <c r="AK32" s="177">
        <f t="shared" ref="AK32" si="41">SUM(AG32+AJ32)</f>
        <v>1500</v>
      </c>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09">
        <f t="shared" si="22"/>
        <v>0</v>
      </c>
      <c r="BH32" s="177">
        <f t="shared" si="25"/>
        <v>1500</v>
      </c>
      <c r="BI32" s="179"/>
      <c r="BJ32" s="179"/>
      <c r="BK32" s="180"/>
      <c r="BL32" s="172"/>
    </row>
    <row r="33" spans="1:64" s="181" customFormat="1" ht="18.75" customHeight="1" x14ac:dyDescent="0.7">
      <c r="A33" s="172"/>
      <c r="B33" s="210" t="s">
        <v>70</v>
      </c>
      <c r="C33" s="173" t="s">
        <v>71</v>
      </c>
      <c r="D33" s="210" t="s">
        <v>119</v>
      </c>
      <c r="E33" s="210"/>
      <c r="F33" s="174"/>
      <c r="G33" s="210"/>
      <c r="H33" s="210"/>
      <c r="I33" s="175"/>
      <c r="J33" s="175"/>
      <c r="K33" s="175"/>
      <c r="L33" s="175"/>
      <c r="M33" s="175"/>
      <c r="N33" s="175"/>
      <c r="O33" s="175"/>
      <c r="P33" s="175"/>
      <c r="Q33" s="175"/>
      <c r="R33" s="175"/>
      <c r="S33" s="175"/>
      <c r="T33" s="175"/>
      <c r="U33" s="176"/>
      <c r="V33" s="176"/>
      <c r="W33" s="176"/>
      <c r="X33" s="176"/>
      <c r="Y33" s="176"/>
      <c r="Z33" s="177"/>
      <c r="AA33" s="177"/>
      <c r="AB33" s="176"/>
      <c r="AC33" s="176"/>
      <c r="AD33" s="177"/>
      <c r="AE33" s="177"/>
      <c r="AF33" s="177"/>
      <c r="AG33" s="177"/>
      <c r="AH33" s="178">
        <v>1000</v>
      </c>
      <c r="AI33" s="177">
        <v>0.5</v>
      </c>
      <c r="AJ33" s="177">
        <f>SUM(AH33*AI33)</f>
        <v>500</v>
      </c>
      <c r="AK33" s="177">
        <f>SUM(AG33+AJ33)</f>
        <v>500</v>
      </c>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09">
        <f t="shared" si="22"/>
        <v>0</v>
      </c>
      <c r="BH33" s="177">
        <f t="shared" si="25"/>
        <v>500</v>
      </c>
      <c r="BI33" s="179"/>
      <c r="BJ33" s="179"/>
      <c r="BK33" s="180"/>
      <c r="BL33" s="172"/>
    </row>
    <row r="34" spans="1:64" s="181" customFormat="1" ht="32.25" customHeight="1" x14ac:dyDescent="0.7">
      <c r="A34" s="172"/>
      <c r="B34" s="210" t="s">
        <v>70</v>
      </c>
      <c r="C34" s="173" t="s">
        <v>71</v>
      </c>
      <c r="D34" s="210" t="s">
        <v>120</v>
      </c>
      <c r="E34" s="210"/>
      <c r="F34" s="174"/>
      <c r="G34" s="210"/>
      <c r="H34" s="210"/>
      <c r="I34" s="175"/>
      <c r="J34" s="175"/>
      <c r="K34" s="175"/>
      <c r="L34" s="175"/>
      <c r="M34" s="175"/>
      <c r="N34" s="175"/>
      <c r="O34" s="178"/>
      <c r="P34" s="178"/>
      <c r="Q34" s="178"/>
      <c r="R34" s="178"/>
      <c r="S34" s="178"/>
      <c r="T34" s="178"/>
      <c r="U34" s="176"/>
      <c r="V34" s="176"/>
      <c r="W34" s="176"/>
      <c r="X34" s="176"/>
      <c r="Y34" s="176"/>
      <c r="Z34" s="177"/>
      <c r="AA34" s="177"/>
      <c r="AB34" s="176"/>
      <c r="AC34" s="176"/>
      <c r="AD34" s="177"/>
      <c r="AE34" s="177"/>
      <c r="AF34" s="177"/>
      <c r="AG34" s="177"/>
      <c r="AH34" s="178">
        <v>2</v>
      </c>
      <c r="AI34" s="177">
        <v>1500</v>
      </c>
      <c r="AJ34" s="177">
        <f t="shared" ref="AJ34" si="42">SUM(AH34*AI34)</f>
        <v>3000</v>
      </c>
      <c r="AK34" s="177">
        <f t="shared" ref="AK34" si="43">SUM(AG34+AJ34)</f>
        <v>3000</v>
      </c>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09">
        <f t="shared" si="22"/>
        <v>0</v>
      </c>
      <c r="BH34" s="177">
        <f t="shared" si="25"/>
        <v>3000</v>
      </c>
      <c r="BI34" s="179"/>
      <c r="BJ34" s="179"/>
      <c r="BK34" s="180"/>
      <c r="BL34" s="172"/>
    </row>
    <row r="35" spans="1:64" s="181" customFormat="1" ht="31.5" customHeight="1" x14ac:dyDescent="0.7">
      <c r="A35" s="172"/>
      <c r="B35" s="210" t="s">
        <v>70</v>
      </c>
      <c r="C35" s="173" t="s">
        <v>71</v>
      </c>
      <c r="D35" s="210" t="s">
        <v>121</v>
      </c>
      <c r="E35" s="210"/>
      <c r="F35" s="174"/>
      <c r="G35" s="210"/>
      <c r="H35" s="210"/>
      <c r="I35" s="175"/>
      <c r="J35" s="175"/>
      <c r="K35" s="175"/>
      <c r="L35" s="175"/>
      <c r="M35" s="175"/>
      <c r="N35" s="175"/>
      <c r="O35" s="178"/>
      <c r="P35" s="178"/>
      <c r="Q35" s="178"/>
      <c r="R35" s="178"/>
      <c r="S35" s="178"/>
      <c r="T35" s="178"/>
      <c r="U35" s="176"/>
      <c r="V35" s="176"/>
      <c r="W35" s="176"/>
      <c r="X35" s="176"/>
      <c r="Y35" s="176"/>
      <c r="Z35" s="177"/>
      <c r="AA35" s="177"/>
      <c r="AB35" s="176"/>
      <c r="AC35" s="176"/>
      <c r="AD35" s="177"/>
      <c r="AE35" s="177"/>
      <c r="AF35" s="177"/>
      <c r="AG35" s="177"/>
      <c r="AH35" s="178">
        <v>2</v>
      </c>
      <c r="AI35" s="177">
        <v>1500</v>
      </c>
      <c r="AJ35" s="177">
        <f t="shared" ref="AJ35" si="44">SUM(AH35*AI35)</f>
        <v>3000</v>
      </c>
      <c r="AK35" s="177">
        <f t="shared" ref="AK35" si="45">SUM(AG35+AJ35)</f>
        <v>3000</v>
      </c>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09">
        <f t="shared" si="22"/>
        <v>0</v>
      </c>
      <c r="BH35" s="177">
        <f t="shared" si="25"/>
        <v>3000</v>
      </c>
      <c r="BI35" s="179"/>
      <c r="BJ35" s="179"/>
      <c r="BK35" s="180"/>
      <c r="BL35" s="172"/>
    </row>
    <row r="36" spans="1:64" s="38" customFormat="1" ht="67.5" customHeight="1" x14ac:dyDescent="0.7">
      <c r="A36" s="35"/>
      <c r="B36" s="125" t="s">
        <v>59</v>
      </c>
      <c r="C36" s="158" t="s">
        <v>122</v>
      </c>
      <c r="D36" s="15" t="s">
        <v>123</v>
      </c>
      <c r="E36" s="15" t="s">
        <v>124</v>
      </c>
      <c r="F36" s="16"/>
      <c r="G36" s="15"/>
      <c r="H36" s="15" t="s">
        <v>125</v>
      </c>
      <c r="I36" s="4"/>
      <c r="J36" s="4"/>
      <c r="K36" s="4"/>
      <c r="L36" s="4"/>
      <c r="M36" s="4"/>
      <c r="N36" s="4"/>
      <c r="O36" s="53"/>
      <c r="P36" s="53"/>
      <c r="Q36" s="53"/>
      <c r="R36" s="53"/>
      <c r="S36" s="53"/>
      <c r="T36" s="53"/>
      <c r="U36" s="39">
        <f>SUM(I36*$U$299)</f>
        <v>0</v>
      </c>
      <c r="V36" s="39">
        <f>SUM(J36*$V$299)</f>
        <v>0</v>
      </c>
      <c r="W36" s="39">
        <f>SUM(K36*$W$299)</f>
        <v>0</v>
      </c>
      <c r="X36" s="39">
        <f>SUM(L36*$X$299)</f>
        <v>0</v>
      </c>
      <c r="Y36" s="39">
        <f>SUM(M36*$Y$299)</f>
        <v>0</v>
      </c>
      <c r="Z36" s="40">
        <f>SUM(N36*$Z$299)</f>
        <v>0</v>
      </c>
      <c r="AA36" s="40">
        <f>SUM(O36*$AA$299)</f>
        <v>0</v>
      </c>
      <c r="AB36" s="40" t="s">
        <v>63</v>
      </c>
      <c r="AC36" s="40" t="s">
        <v>63</v>
      </c>
      <c r="AD36" s="40"/>
      <c r="AE36" s="40" t="s">
        <v>63</v>
      </c>
      <c r="AF36" s="40" t="s">
        <v>63</v>
      </c>
      <c r="AG36" s="40">
        <f>SUM($U36:$AF36)</f>
        <v>0</v>
      </c>
      <c r="AH36" s="41"/>
      <c r="AI36" s="42"/>
      <c r="AJ36" s="42">
        <f t="shared" si="2"/>
        <v>0</v>
      </c>
      <c r="AK36" s="43">
        <f t="shared" si="24"/>
        <v>0</v>
      </c>
      <c r="AL36" s="44"/>
      <c r="AM36" s="44"/>
      <c r="AN36" s="44"/>
      <c r="AO36" s="44"/>
      <c r="AP36" s="44"/>
      <c r="AQ36" s="44"/>
      <c r="AR36" s="44"/>
      <c r="AS36" s="44"/>
      <c r="AT36" s="44"/>
      <c r="AU36" s="44"/>
      <c r="AV36" s="44"/>
      <c r="AW36" s="44"/>
      <c r="AX36" s="44"/>
      <c r="AY36" s="44"/>
      <c r="AZ36" s="44"/>
      <c r="BA36" s="44"/>
      <c r="BB36" s="44"/>
      <c r="BC36" s="44"/>
      <c r="BD36" s="44"/>
      <c r="BE36" s="44"/>
      <c r="BF36" s="44"/>
      <c r="BG36" s="109">
        <f t="shared" si="22"/>
        <v>0</v>
      </c>
      <c r="BH36" s="44">
        <f t="shared" si="25"/>
        <v>0</v>
      </c>
      <c r="BI36" s="46"/>
      <c r="BJ36" s="46"/>
      <c r="BK36" s="47"/>
      <c r="BL36" s="35"/>
    </row>
    <row r="37" spans="1:64" s="181" customFormat="1" ht="15" customHeight="1" x14ac:dyDescent="0.7">
      <c r="A37" s="172"/>
      <c r="B37" s="210" t="s">
        <v>70</v>
      </c>
      <c r="C37" s="173" t="s">
        <v>71</v>
      </c>
      <c r="D37" s="210" t="s">
        <v>126</v>
      </c>
      <c r="E37" s="210"/>
      <c r="F37" s="174"/>
      <c r="G37" s="210"/>
      <c r="H37" s="210"/>
      <c r="I37" s="175"/>
      <c r="J37" s="175"/>
      <c r="K37" s="175"/>
      <c r="L37" s="175"/>
      <c r="M37" s="175"/>
      <c r="N37" s="175"/>
      <c r="O37" s="178"/>
      <c r="P37" s="178"/>
      <c r="Q37" s="178"/>
      <c r="R37" s="178"/>
      <c r="S37" s="178"/>
      <c r="T37" s="178"/>
      <c r="U37" s="176"/>
      <c r="V37" s="176"/>
      <c r="W37" s="176"/>
      <c r="X37" s="176"/>
      <c r="Y37" s="176"/>
      <c r="Z37" s="177"/>
      <c r="AA37" s="176"/>
      <c r="AB37" s="176"/>
      <c r="AC37" s="176"/>
      <c r="AD37" s="176"/>
      <c r="AE37" s="177"/>
      <c r="AF37" s="177"/>
      <c r="AG37" s="177"/>
      <c r="AH37" s="178">
        <v>4</v>
      </c>
      <c r="AI37" s="177">
        <v>250</v>
      </c>
      <c r="AJ37" s="177">
        <f t="shared" si="2"/>
        <v>1000</v>
      </c>
      <c r="AK37" s="177">
        <f t="shared" si="24"/>
        <v>1000</v>
      </c>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09">
        <f t="shared" si="22"/>
        <v>0</v>
      </c>
      <c r="BH37" s="177">
        <f t="shared" si="25"/>
        <v>1000</v>
      </c>
      <c r="BI37" s="179"/>
      <c r="BJ37" s="179"/>
      <c r="BK37" s="180"/>
      <c r="BL37" s="172"/>
    </row>
    <row r="38" spans="1:64" s="38" customFormat="1" ht="39.75" customHeight="1" x14ac:dyDescent="0.7">
      <c r="A38" s="35"/>
      <c r="B38" s="125" t="s">
        <v>59</v>
      </c>
      <c r="C38" s="158" t="s">
        <v>127</v>
      </c>
      <c r="D38" s="15" t="s">
        <v>128</v>
      </c>
      <c r="E38" s="15"/>
      <c r="F38" s="16"/>
      <c r="G38" s="15"/>
      <c r="H38" s="15" t="s">
        <v>129</v>
      </c>
      <c r="I38" s="4"/>
      <c r="J38" s="4"/>
      <c r="K38" s="4"/>
      <c r="L38" s="4"/>
      <c r="M38" s="4"/>
      <c r="N38" s="4"/>
      <c r="O38" s="53"/>
      <c r="P38" s="53"/>
      <c r="Q38" s="53"/>
      <c r="R38" s="53"/>
      <c r="S38" s="53"/>
      <c r="T38" s="53"/>
      <c r="U38" s="39">
        <f>SUM(I38*$U$299)</f>
        <v>0</v>
      </c>
      <c r="V38" s="39">
        <f>SUM(J38*$V$299)</f>
        <v>0</v>
      </c>
      <c r="W38" s="39">
        <f>SUM(K38*$W$299)</f>
        <v>0</v>
      </c>
      <c r="X38" s="39">
        <f>SUM(L38*$X$299)</f>
        <v>0</v>
      </c>
      <c r="Y38" s="39">
        <f>SUM(M38*$Y$299)</f>
        <v>0</v>
      </c>
      <c r="Z38" s="40">
        <f>SUM(N38*$Z$299)</f>
        <v>0</v>
      </c>
      <c r="AA38" s="40">
        <f>SUM(O38*$AA$299)</f>
        <v>0</v>
      </c>
      <c r="AB38" s="40" t="s">
        <v>63</v>
      </c>
      <c r="AC38" s="40" t="s">
        <v>63</v>
      </c>
      <c r="AD38" s="40"/>
      <c r="AE38" s="40" t="s">
        <v>63</v>
      </c>
      <c r="AF38" s="40" t="s">
        <v>63</v>
      </c>
      <c r="AG38" s="40">
        <f>SUM($U38:$AF38)</f>
        <v>0</v>
      </c>
      <c r="AH38" s="41"/>
      <c r="AI38" s="42"/>
      <c r="AJ38" s="42">
        <f t="shared" si="2"/>
        <v>0</v>
      </c>
      <c r="AK38" s="43">
        <f t="shared" si="24"/>
        <v>0</v>
      </c>
      <c r="AL38" s="44"/>
      <c r="AM38" s="44"/>
      <c r="AN38" s="44"/>
      <c r="AO38" s="44"/>
      <c r="AP38" s="44"/>
      <c r="AQ38" s="44"/>
      <c r="AR38" s="44"/>
      <c r="AS38" s="44"/>
      <c r="AT38" s="44"/>
      <c r="AU38" s="44"/>
      <c r="AV38" s="44"/>
      <c r="AW38" s="44"/>
      <c r="AX38" s="44"/>
      <c r="AY38" s="44"/>
      <c r="AZ38" s="44"/>
      <c r="BA38" s="44"/>
      <c r="BB38" s="44"/>
      <c r="BC38" s="44"/>
      <c r="BD38" s="44"/>
      <c r="BE38" s="44"/>
      <c r="BF38" s="44"/>
      <c r="BG38" s="109">
        <f t="shared" si="22"/>
        <v>0</v>
      </c>
      <c r="BH38" s="44">
        <f t="shared" si="25"/>
        <v>0</v>
      </c>
      <c r="BI38" s="46"/>
      <c r="BJ38" s="46"/>
      <c r="BK38" s="47"/>
      <c r="BL38" s="35"/>
    </row>
    <row r="39" spans="1:64" s="181" customFormat="1" ht="14.25" customHeight="1" x14ac:dyDescent="0.7">
      <c r="A39" s="172"/>
      <c r="B39" s="210" t="s">
        <v>70</v>
      </c>
      <c r="C39" s="173" t="s">
        <v>71</v>
      </c>
      <c r="D39" s="210" t="s">
        <v>130</v>
      </c>
      <c r="E39" s="210"/>
      <c r="F39" s="174"/>
      <c r="G39" s="210"/>
      <c r="H39" s="210"/>
      <c r="I39" s="175"/>
      <c r="J39" s="175"/>
      <c r="K39" s="175"/>
      <c r="L39" s="175"/>
      <c r="M39" s="175"/>
      <c r="N39" s="175"/>
      <c r="O39" s="178"/>
      <c r="P39" s="178"/>
      <c r="Q39" s="178"/>
      <c r="R39" s="178"/>
      <c r="S39" s="178"/>
      <c r="T39" s="178"/>
      <c r="U39" s="176"/>
      <c r="V39" s="176"/>
      <c r="W39" s="176"/>
      <c r="X39" s="176"/>
      <c r="Y39" s="176"/>
      <c r="Z39" s="177"/>
      <c r="AA39" s="176"/>
      <c r="AB39" s="176"/>
      <c r="AC39" s="176"/>
      <c r="AD39" s="176"/>
      <c r="AE39" s="177"/>
      <c r="AF39" s="177"/>
      <c r="AG39" s="177"/>
      <c r="AH39" s="178">
        <v>2</v>
      </c>
      <c r="AI39" s="177">
        <v>750</v>
      </c>
      <c r="AJ39" s="177">
        <f t="shared" si="2"/>
        <v>1500</v>
      </c>
      <c r="AK39" s="177">
        <f t="shared" si="24"/>
        <v>1500</v>
      </c>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09">
        <f t="shared" si="22"/>
        <v>0</v>
      </c>
      <c r="BH39" s="177">
        <f t="shared" si="25"/>
        <v>1500</v>
      </c>
      <c r="BI39" s="179"/>
      <c r="BJ39" s="179"/>
      <c r="BK39" s="180"/>
      <c r="BL39" s="172"/>
    </row>
    <row r="40" spans="1:64" s="38" customFormat="1" ht="54" customHeight="1" x14ac:dyDescent="0.7">
      <c r="A40" s="35"/>
      <c r="B40" s="125" t="s">
        <v>59</v>
      </c>
      <c r="C40" s="161" t="s">
        <v>131</v>
      </c>
      <c r="D40" s="15" t="s">
        <v>132</v>
      </c>
      <c r="E40" s="15"/>
      <c r="F40" s="16"/>
      <c r="G40" s="15"/>
      <c r="H40" s="15" t="s">
        <v>133</v>
      </c>
      <c r="I40" s="4"/>
      <c r="J40" s="4"/>
      <c r="K40" s="4"/>
      <c r="L40" s="4"/>
      <c r="M40" s="4"/>
      <c r="N40" s="4"/>
      <c r="O40" s="53"/>
      <c r="P40" s="53"/>
      <c r="Q40" s="53"/>
      <c r="R40" s="53"/>
      <c r="S40" s="53"/>
      <c r="T40" s="53"/>
      <c r="U40" s="39">
        <f>SUM(I40*$U$299)</f>
        <v>0</v>
      </c>
      <c r="V40" s="39">
        <f>SUM(J40*$V$299)</f>
        <v>0</v>
      </c>
      <c r="W40" s="39">
        <f>SUM(K40*$W$299)</f>
        <v>0</v>
      </c>
      <c r="X40" s="39">
        <f>SUM(L40*$X$299)</f>
        <v>0</v>
      </c>
      <c r="Y40" s="39">
        <f>SUM(M40*$Y$299)</f>
        <v>0</v>
      </c>
      <c r="Z40" s="40">
        <f>SUM(N40*$Z$299)</f>
        <v>0</v>
      </c>
      <c r="AA40" s="40">
        <f>SUM(O40*$AA$299)</f>
        <v>0</v>
      </c>
      <c r="AB40" s="40" t="s">
        <v>63</v>
      </c>
      <c r="AC40" s="40" t="s">
        <v>63</v>
      </c>
      <c r="AD40" s="40"/>
      <c r="AE40" s="40" t="s">
        <v>63</v>
      </c>
      <c r="AF40" s="40" t="s">
        <v>63</v>
      </c>
      <c r="AG40" s="40">
        <f t="shared" ref="AG40:AG42" si="46">SUM($U40:$AF40)</f>
        <v>0</v>
      </c>
      <c r="AH40" s="41"/>
      <c r="AI40" s="42"/>
      <c r="AJ40" s="42">
        <f t="shared" si="2"/>
        <v>0</v>
      </c>
      <c r="AK40" s="43">
        <f t="shared" si="24"/>
        <v>0</v>
      </c>
      <c r="AL40" s="44"/>
      <c r="AM40" s="44"/>
      <c r="AN40" s="44"/>
      <c r="AO40" s="44"/>
      <c r="AP40" s="44"/>
      <c r="AQ40" s="44"/>
      <c r="AR40" s="44"/>
      <c r="AS40" s="44"/>
      <c r="AT40" s="44"/>
      <c r="AU40" s="44"/>
      <c r="AV40" s="44"/>
      <c r="AW40" s="44"/>
      <c r="AX40" s="44"/>
      <c r="AY40" s="44"/>
      <c r="AZ40" s="44"/>
      <c r="BA40" s="44"/>
      <c r="BB40" s="44"/>
      <c r="BC40" s="44"/>
      <c r="BD40" s="44"/>
      <c r="BE40" s="44"/>
      <c r="BF40" s="44"/>
      <c r="BG40" s="109">
        <f t="shared" si="22"/>
        <v>0</v>
      </c>
      <c r="BH40" s="44">
        <f t="shared" si="25"/>
        <v>0</v>
      </c>
      <c r="BI40" s="46"/>
      <c r="BJ40" s="46"/>
      <c r="BK40" s="47"/>
      <c r="BL40" s="35"/>
    </row>
    <row r="41" spans="1:64" s="38" customFormat="1" ht="32.25" customHeight="1" x14ac:dyDescent="0.7">
      <c r="A41" s="35"/>
      <c r="B41" s="125" t="s">
        <v>59</v>
      </c>
      <c r="C41" s="161" t="s">
        <v>134</v>
      </c>
      <c r="D41" s="15" t="s">
        <v>135</v>
      </c>
      <c r="E41" s="15"/>
      <c r="F41" s="16"/>
      <c r="G41" s="15"/>
      <c r="H41" s="15" t="s">
        <v>133</v>
      </c>
      <c r="I41" s="4"/>
      <c r="J41" s="4"/>
      <c r="K41" s="4"/>
      <c r="L41" s="4"/>
      <c r="M41" s="4"/>
      <c r="N41" s="4"/>
      <c r="O41" s="53"/>
      <c r="P41" s="53"/>
      <c r="Q41" s="53"/>
      <c r="R41" s="53"/>
      <c r="S41" s="53"/>
      <c r="T41" s="53"/>
      <c r="U41" s="39">
        <f>SUM(I41*$U$299)</f>
        <v>0</v>
      </c>
      <c r="V41" s="39">
        <f>SUM(J41*$V$299)</f>
        <v>0</v>
      </c>
      <c r="W41" s="39">
        <f>SUM(K41*$W$299)</f>
        <v>0</v>
      </c>
      <c r="X41" s="39">
        <f>SUM(L41*$X$299)</f>
        <v>0</v>
      </c>
      <c r="Y41" s="39">
        <f>SUM(M41*$Y$299)</f>
        <v>0</v>
      </c>
      <c r="Z41" s="40">
        <f>SUM(N41*$Z$299)</f>
        <v>0</v>
      </c>
      <c r="AA41" s="40">
        <f>SUM(O41*$AA$299)</f>
        <v>0</v>
      </c>
      <c r="AB41" s="40" t="s">
        <v>63</v>
      </c>
      <c r="AC41" s="40" t="s">
        <v>63</v>
      </c>
      <c r="AD41" s="40"/>
      <c r="AE41" s="40" t="s">
        <v>63</v>
      </c>
      <c r="AF41" s="40" t="s">
        <v>63</v>
      </c>
      <c r="AG41" s="40">
        <f t="shared" si="46"/>
        <v>0</v>
      </c>
      <c r="AH41" s="41"/>
      <c r="AI41" s="42"/>
      <c r="AJ41" s="42">
        <f t="shared" ref="AJ41" si="47">SUM(AH41*AI41)</f>
        <v>0</v>
      </c>
      <c r="AK41" s="43">
        <f t="shared" ref="AK41" si="48">SUM(AG41+AJ41)</f>
        <v>0</v>
      </c>
      <c r="AL41" s="44"/>
      <c r="AM41" s="44"/>
      <c r="AN41" s="44"/>
      <c r="AO41" s="44"/>
      <c r="AP41" s="44"/>
      <c r="AQ41" s="44"/>
      <c r="AR41" s="44"/>
      <c r="AS41" s="44"/>
      <c r="AT41" s="44"/>
      <c r="AU41" s="44"/>
      <c r="AV41" s="44"/>
      <c r="AW41" s="44"/>
      <c r="AX41" s="44"/>
      <c r="AY41" s="44"/>
      <c r="AZ41" s="44"/>
      <c r="BA41" s="44"/>
      <c r="BB41" s="44"/>
      <c r="BC41" s="44"/>
      <c r="BD41" s="44"/>
      <c r="BE41" s="44"/>
      <c r="BF41" s="44"/>
      <c r="BG41" s="109">
        <f t="shared" si="22"/>
        <v>0</v>
      </c>
      <c r="BH41" s="44">
        <f t="shared" si="25"/>
        <v>0</v>
      </c>
      <c r="BI41" s="46"/>
      <c r="BJ41" s="46"/>
      <c r="BK41" s="47"/>
      <c r="BL41" s="35"/>
    </row>
    <row r="42" spans="1:64" s="38" customFormat="1" ht="45.75" customHeight="1" x14ac:dyDescent="0.7">
      <c r="A42" s="35"/>
      <c r="B42" s="125" t="s">
        <v>59</v>
      </c>
      <c r="C42" s="161" t="s">
        <v>136</v>
      </c>
      <c r="D42" s="15" t="s">
        <v>137</v>
      </c>
      <c r="E42" s="15"/>
      <c r="F42" s="16"/>
      <c r="G42" s="15"/>
      <c r="H42" s="15" t="s">
        <v>14</v>
      </c>
      <c r="I42" s="4"/>
      <c r="J42" s="4"/>
      <c r="K42" s="4"/>
      <c r="L42" s="4"/>
      <c r="M42" s="4"/>
      <c r="N42" s="4"/>
      <c r="O42" s="53"/>
      <c r="P42" s="53"/>
      <c r="Q42" s="53"/>
      <c r="R42" s="53"/>
      <c r="S42" s="53"/>
      <c r="T42" s="53"/>
      <c r="U42" s="39">
        <f>SUM(I42*$U$299)</f>
        <v>0</v>
      </c>
      <c r="V42" s="39">
        <f>SUM(J42*$V$299)</f>
        <v>0</v>
      </c>
      <c r="W42" s="39">
        <f>SUM(K42*$W$299)</f>
        <v>0</v>
      </c>
      <c r="X42" s="39">
        <f>SUM(L42*$X$299)</f>
        <v>0</v>
      </c>
      <c r="Y42" s="39">
        <f>SUM(M42*$Y$299)</f>
        <v>0</v>
      </c>
      <c r="Z42" s="40">
        <f>SUM(N42*$Z$299)</f>
        <v>0</v>
      </c>
      <c r="AA42" s="40">
        <f>SUM(O42*$AA$299)</f>
        <v>0</v>
      </c>
      <c r="AB42" s="40" t="s">
        <v>63</v>
      </c>
      <c r="AC42" s="40" t="s">
        <v>63</v>
      </c>
      <c r="AD42" s="40"/>
      <c r="AE42" s="40" t="s">
        <v>63</v>
      </c>
      <c r="AF42" s="40" t="s">
        <v>63</v>
      </c>
      <c r="AG42" s="40">
        <f t="shared" si="46"/>
        <v>0</v>
      </c>
      <c r="AH42" s="41"/>
      <c r="AI42" s="42"/>
      <c r="AJ42" s="42">
        <f t="shared" si="2"/>
        <v>0</v>
      </c>
      <c r="AK42" s="43">
        <f t="shared" ref="AK42" si="49">SUM(AG42+AJ42)</f>
        <v>0</v>
      </c>
      <c r="AL42" s="44"/>
      <c r="AM42" s="44"/>
      <c r="AN42" s="44"/>
      <c r="AO42" s="44"/>
      <c r="AP42" s="44"/>
      <c r="AQ42" s="44"/>
      <c r="AR42" s="44"/>
      <c r="AS42" s="44"/>
      <c r="AT42" s="44"/>
      <c r="AU42" s="44"/>
      <c r="AV42" s="44"/>
      <c r="AW42" s="44"/>
      <c r="AX42" s="44"/>
      <c r="AY42" s="44"/>
      <c r="AZ42" s="44"/>
      <c r="BA42" s="44"/>
      <c r="BB42" s="44"/>
      <c r="BC42" s="44"/>
      <c r="BD42" s="44"/>
      <c r="BE42" s="44"/>
      <c r="BF42" s="44"/>
      <c r="BG42" s="109">
        <f t="shared" si="22"/>
        <v>0</v>
      </c>
      <c r="BH42" s="44">
        <f t="shared" si="25"/>
        <v>0</v>
      </c>
      <c r="BI42" s="46"/>
      <c r="BJ42" s="46"/>
      <c r="BK42" s="47"/>
      <c r="BL42" s="35"/>
    </row>
    <row r="43" spans="1:64" s="181" customFormat="1" ht="41.25" customHeight="1" x14ac:dyDescent="0.7">
      <c r="A43" s="172"/>
      <c r="B43" s="210" t="s">
        <v>70</v>
      </c>
      <c r="C43" s="173" t="s">
        <v>71</v>
      </c>
      <c r="D43" s="210" t="s">
        <v>138</v>
      </c>
      <c r="E43" s="210"/>
      <c r="F43" s="174"/>
      <c r="G43" s="210"/>
      <c r="H43" s="210"/>
      <c r="I43" s="175"/>
      <c r="J43" s="175"/>
      <c r="K43" s="175"/>
      <c r="L43" s="175"/>
      <c r="M43" s="175"/>
      <c r="N43" s="175"/>
      <c r="O43" s="178"/>
      <c r="P43" s="178"/>
      <c r="Q43" s="178"/>
      <c r="R43" s="178"/>
      <c r="S43" s="178"/>
      <c r="T43" s="178"/>
      <c r="U43" s="176"/>
      <c r="V43" s="176"/>
      <c r="W43" s="176"/>
      <c r="X43" s="176"/>
      <c r="Y43" s="176"/>
      <c r="Z43" s="177"/>
      <c r="AA43" s="177"/>
      <c r="AB43" s="176"/>
      <c r="AC43" s="176"/>
      <c r="AD43" s="177"/>
      <c r="AE43" s="177"/>
      <c r="AF43" s="177"/>
      <c r="AG43" s="177"/>
      <c r="AH43" s="178">
        <v>1</v>
      </c>
      <c r="AI43" s="177">
        <v>5800</v>
      </c>
      <c r="AJ43" s="177">
        <f t="shared" si="2"/>
        <v>5800</v>
      </c>
      <c r="AK43" s="177">
        <f t="shared" si="24"/>
        <v>5800</v>
      </c>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09">
        <f t="shared" si="22"/>
        <v>0</v>
      </c>
      <c r="BH43" s="177">
        <f t="shared" si="25"/>
        <v>5800</v>
      </c>
      <c r="BI43" s="179"/>
      <c r="BJ43" s="179"/>
      <c r="BK43" s="180"/>
      <c r="BL43" s="172"/>
    </row>
    <row r="44" spans="1:64" s="181" customFormat="1" ht="32.25" customHeight="1" x14ac:dyDescent="0.7">
      <c r="A44" s="172"/>
      <c r="B44" s="210" t="s">
        <v>70</v>
      </c>
      <c r="C44" s="173" t="s">
        <v>71</v>
      </c>
      <c r="D44" s="210" t="s">
        <v>139</v>
      </c>
      <c r="E44" s="210"/>
      <c r="F44" s="174"/>
      <c r="G44" s="210"/>
      <c r="H44" s="210"/>
      <c r="I44" s="175"/>
      <c r="J44" s="175"/>
      <c r="K44" s="175"/>
      <c r="L44" s="175"/>
      <c r="M44" s="175"/>
      <c r="N44" s="175"/>
      <c r="O44" s="178"/>
      <c r="P44" s="178"/>
      <c r="Q44" s="178"/>
      <c r="R44" s="178"/>
      <c r="S44" s="178"/>
      <c r="T44" s="178"/>
      <c r="U44" s="176"/>
      <c r="V44" s="176"/>
      <c r="W44" s="176"/>
      <c r="X44" s="176"/>
      <c r="Y44" s="176"/>
      <c r="Z44" s="177"/>
      <c r="AA44" s="177"/>
      <c r="AB44" s="176"/>
      <c r="AC44" s="176"/>
      <c r="AD44" s="177"/>
      <c r="AE44" s="177"/>
      <c r="AF44" s="177"/>
      <c r="AG44" s="177"/>
      <c r="AH44" s="178">
        <v>1</v>
      </c>
      <c r="AI44" s="177">
        <v>600</v>
      </c>
      <c r="AJ44" s="177">
        <f t="shared" ref="AJ44" si="50">SUM(AH44*AI44)</f>
        <v>600</v>
      </c>
      <c r="AK44" s="177">
        <f t="shared" si="24"/>
        <v>600</v>
      </c>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09">
        <f t="shared" si="22"/>
        <v>0</v>
      </c>
      <c r="BH44" s="177">
        <f t="shared" si="25"/>
        <v>600</v>
      </c>
      <c r="BI44" s="179"/>
      <c r="BJ44" s="179"/>
      <c r="BK44" s="180"/>
      <c r="BL44" s="172"/>
    </row>
    <row r="45" spans="1:64" s="181" customFormat="1" ht="80.25" customHeight="1" x14ac:dyDescent="0.7">
      <c r="A45" s="172"/>
      <c r="B45" s="210" t="s">
        <v>70</v>
      </c>
      <c r="C45" s="173" t="s">
        <v>71</v>
      </c>
      <c r="D45" s="210" t="s">
        <v>140</v>
      </c>
      <c r="E45" s="210" t="s">
        <v>141</v>
      </c>
      <c r="F45" s="174"/>
      <c r="G45" s="210"/>
      <c r="H45" s="210"/>
      <c r="I45" s="175"/>
      <c r="J45" s="175"/>
      <c r="K45" s="175"/>
      <c r="L45" s="175"/>
      <c r="M45" s="175"/>
      <c r="N45" s="175"/>
      <c r="O45" s="178"/>
      <c r="P45" s="178"/>
      <c r="Q45" s="178"/>
      <c r="R45" s="178"/>
      <c r="S45" s="178"/>
      <c r="T45" s="178"/>
      <c r="U45" s="176"/>
      <c r="V45" s="176"/>
      <c r="W45" s="176"/>
      <c r="X45" s="176"/>
      <c r="Y45" s="176"/>
      <c r="Z45" s="177"/>
      <c r="AA45" s="177"/>
      <c r="AB45" s="176"/>
      <c r="AC45" s="176"/>
      <c r="AD45" s="177"/>
      <c r="AE45" s="177"/>
      <c r="AF45" s="177"/>
      <c r="AG45" s="177"/>
      <c r="AH45" s="178">
        <v>100</v>
      </c>
      <c r="AI45" s="177">
        <v>10</v>
      </c>
      <c r="AJ45" s="177">
        <f t="shared" si="2"/>
        <v>1000</v>
      </c>
      <c r="AK45" s="177">
        <f t="shared" si="24"/>
        <v>1000</v>
      </c>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09">
        <f t="shared" si="22"/>
        <v>0</v>
      </c>
      <c r="BH45" s="177">
        <f t="shared" si="25"/>
        <v>1000</v>
      </c>
      <c r="BI45" s="179"/>
      <c r="BJ45" s="179"/>
      <c r="BK45" s="180"/>
      <c r="BL45" s="172"/>
    </row>
    <row r="46" spans="1:64" s="51" customFormat="1" ht="82.5" customHeight="1" x14ac:dyDescent="0.7">
      <c r="A46" s="48"/>
      <c r="B46" s="125" t="s">
        <v>59</v>
      </c>
      <c r="C46" s="161" t="s">
        <v>142</v>
      </c>
      <c r="D46" s="49" t="s">
        <v>143</v>
      </c>
      <c r="E46" s="15" t="s">
        <v>144</v>
      </c>
      <c r="F46" s="16"/>
      <c r="G46" s="15"/>
      <c r="H46" s="15" t="s">
        <v>86</v>
      </c>
      <c r="I46" s="4"/>
      <c r="J46" s="4"/>
      <c r="K46" s="4"/>
      <c r="L46" s="4"/>
      <c r="M46" s="4"/>
      <c r="N46" s="4"/>
      <c r="O46" s="4"/>
      <c r="P46" s="4"/>
      <c r="Q46" s="4"/>
      <c r="R46" s="4"/>
      <c r="S46" s="4"/>
      <c r="T46" s="4"/>
      <c r="U46" s="39">
        <f>SUM(I46*$U$299)</f>
        <v>0</v>
      </c>
      <c r="V46" s="39">
        <f>SUM(J46*$V$299)</f>
        <v>0</v>
      </c>
      <c r="W46" s="39">
        <f>SUM(K46*$W$299)</f>
        <v>0</v>
      </c>
      <c r="X46" s="39">
        <f>SUM(L46*$X$299)</f>
        <v>0</v>
      </c>
      <c r="Y46" s="39">
        <f>SUM(M46*$Y$299)</f>
        <v>0</v>
      </c>
      <c r="Z46" s="40">
        <f>SUM(N46*$Z$299)</f>
        <v>0</v>
      </c>
      <c r="AA46" s="40">
        <f>SUM(O46*$AA$299)</f>
        <v>0</v>
      </c>
      <c r="AB46" s="40" t="s">
        <v>63</v>
      </c>
      <c r="AC46" s="40" t="s">
        <v>63</v>
      </c>
      <c r="AD46" s="40"/>
      <c r="AE46" s="40" t="s">
        <v>63</v>
      </c>
      <c r="AF46" s="40" t="s">
        <v>63</v>
      </c>
      <c r="AG46" s="40">
        <f t="shared" ref="AG46:AG48" si="51">SUM($U46:$AF46)</f>
        <v>0</v>
      </c>
      <c r="AH46" s="41"/>
      <c r="AI46" s="42"/>
      <c r="AJ46" s="42">
        <f>SUM(AH46*AI46)</f>
        <v>0</v>
      </c>
      <c r="AK46" s="43">
        <f>SUM(AG46+AJ46)</f>
        <v>0</v>
      </c>
      <c r="AL46" s="44"/>
      <c r="AM46" s="44"/>
      <c r="AN46" s="44"/>
      <c r="AO46" s="44"/>
      <c r="AP46" s="44"/>
      <c r="AQ46" s="44"/>
      <c r="AR46" s="44"/>
      <c r="AS46" s="44"/>
      <c r="AT46" s="44"/>
      <c r="AU46" s="44"/>
      <c r="AV46" s="44"/>
      <c r="AW46" s="44"/>
      <c r="AX46" s="44"/>
      <c r="AY46" s="44"/>
      <c r="AZ46" s="44"/>
      <c r="BA46" s="44"/>
      <c r="BB46" s="44"/>
      <c r="BC46" s="44"/>
      <c r="BD46" s="44"/>
      <c r="BE46" s="44"/>
      <c r="BF46" s="44"/>
      <c r="BG46" s="109">
        <f t="shared" si="22"/>
        <v>0</v>
      </c>
      <c r="BH46" s="44">
        <f t="shared" si="25"/>
        <v>0</v>
      </c>
      <c r="BI46" s="46"/>
      <c r="BJ46" s="46"/>
      <c r="BK46" s="50"/>
      <c r="BL46" s="48"/>
    </row>
    <row r="47" spans="1:64" s="51" customFormat="1" ht="45.75" customHeight="1" x14ac:dyDescent="0.7">
      <c r="A47" s="48"/>
      <c r="B47" s="125" t="s">
        <v>59</v>
      </c>
      <c r="C47" s="158" t="s">
        <v>145</v>
      </c>
      <c r="D47" s="49" t="s">
        <v>146</v>
      </c>
      <c r="E47" s="15" t="s">
        <v>147</v>
      </c>
      <c r="F47" s="16"/>
      <c r="G47" s="15"/>
      <c r="H47" s="15"/>
      <c r="I47" s="4"/>
      <c r="J47" s="4"/>
      <c r="K47" s="4"/>
      <c r="L47" s="4"/>
      <c r="M47" s="4"/>
      <c r="N47" s="4"/>
      <c r="O47" s="4"/>
      <c r="P47" s="4"/>
      <c r="Q47" s="4"/>
      <c r="R47" s="4"/>
      <c r="S47" s="4"/>
      <c r="T47" s="4"/>
      <c r="U47" s="39">
        <f>SUM(I47*$U$299)</f>
        <v>0</v>
      </c>
      <c r="V47" s="39">
        <f>SUM(J47*$V$299)</f>
        <v>0</v>
      </c>
      <c r="W47" s="39">
        <f>SUM(K47*$W$299)</f>
        <v>0</v>
      </c>
      <c r="X47" s="39">
        <f>SUM(L47*$X$299)</f>
        <v>0</v>
      </c>
      <c r="Y47" s="39">
        <f>SUM(M47*$Y$299)</f>
        <v>0</v>
      </c>
      <c r="Z47" s="40">
        <f>SUM(N47*$Z$299)</f>
        <v>0</v>
      </c>
      <c r="AA47" s="40">
        <f>SUM(O47*$AA$299)</f>
        <v>0</v>
      </c>
      <c r="AB47" s="40" t="s">
        <v>63</v>
      </c>
      <c r="AC47" s="40" t="s">
        <v>63</v>
      </c>
      <c r="AD47" s="40"/>
      <c r="AE47" s="40" t="s">
        <v>63</v>
      </c>
      <c r="AF47" s="40" t="s">
        <v>63</v>
      </c>
      <c r="AG47" s="40">
        <f t="shared" si="51"/>
        <v>0</v>
      </c>
      <c r="AH47" s="41"/>
      <c r="AI47" s="42"/>
      <c r="AJ47" s="42">
        <f>SUM(AH47*AI47)</f>
        <v>0</v>
      </c>
      <c r="AK47" s="43">
        <f>SUM(AG47+AJ47)</f>
        <v>0</v>
      </c>
      <c r="AL47" s="44"/>
      <c r="AM47" s="44"/>
      <c r="AN47" s="44"/>
      <c r="AO47" s="44"/>
      <c r="AP47" s="44"/>
      <c r="AQ47" s="44"/>
      <c r="AR47" s="44"/>
      <c r="AS47" s="44"/>
      <c r="AT47" s="44"/>
      <c r="AU47" s="44"/>
      <c r="AV47" s="44"/>
      <c r="AW47" s="44"/>
      <c r="AX47" s="44"/>
      <c r="AY47" s="44"/>
      <c r="AZ47" s="44"/>
      <c r="BA47" s="44"/>
      <c r="BB47" s="44"/>
      <c r="BC47" s="44"/>
      <c r="BD47" s="44"/>
      <c r="BE47" s="44"/>
      <c r="BF47" s="44"/>
      <c r="BG47" s="109">
        <f t="shared" si="22"/>
        <v>0</v>
      </c>
      <c r="BH47" s="44">
        <f t="shared" si="25"/>
        <v>0</v>
      </c>
      <c r="BI47" s="46"/>
      <c r="BJ47" s="46"/>
      <c r="BK47" s="50"/>
      <c r="BL47" s="48"/>
    </row>
    <row r="48" spans="1:64" s="51" customFormat="1" ht="49.5" customHeight="1" x14ac:dyDescent="0.7">
      <c r="A48" s="48"/>
      <c r="B48" s="125" t="s">
        <v>59</v>
      </c>
      <c r="C48" s="158" t="s">
        <v>148</v>
      </c>
      <c r="D48" s="49" t="s">
        <v>149</v>
      </c>
      <c r="E48" s="15" t="s">
        <v>150</v>
      </c>
      <c r="F48" s="16"/>
      <c r="G48" s="15"/>
      <c r="H48" s="15" t="s">
        <v>86</v>
      </c>
      <c r="I48" s="4"/>
      <c r="J48" s="4"/>
      <c r="K48" s="4"/>
      <c r="L48" s="4"/>
      <c r="M48" s="4"/>
      <c r="N48" s="4"/>
      <c r="O48" s="4"/>
      <c r="P48" s="4"/>
      <c r="Q48" s="4"/>
      <c r="R48" s="4"/>
      <c r="S48" s="4"/>
      <c r="T48" s="4"/>
      <c r="U48" s="39">
        <f>SUM(I48*$U$299)</f>
        <v>0</v>
      </c>
      <c r="V48" s="39">
        <f>SUM(J48*$V$299)</f>
        <v>0</v>
      </c>
      <c r="W48" s="39">
        <f>SUM(K48*$W$299)</f>
        <v>0</v>
      </c>
      <c r="X48" s="39">
        <f>SUM(L48*$X$299)</f>
        <v>0</v>
      </c>
      <c r="Y48" s="39">
        <f>SUM(M48*$Y$299)</f>
        <v>0</v>
      </c>
      <c r="Z48" s="40">
        <f>SUM(N48*$Z$299)</f>
        <v>0</v>
      </c>
      <c r="AA48" s="40">
        <f>SUM(O48*$AA$299)</f>
        <v>0</v>
      </c>
      <c r="AB48" s="40" t="s">
        <v>63</v>
      </c>
      <c r="AC48" s="40" t="s">
        <v>63</v>
      </c>
      <c r="AD48" s="40"/>
      <c r="AE48" s="40" t="s">
        <v>63</v>
      </c>
      <c r="AF48" s="40" t="s">
        <v>63</v>
      </c>
      <c r="AG48" s="40">
        <f t="shared" si="51"/>
        <v>0</v>
      </c>
      <c r="AH48" s="41"/>
      <c r="AI48" s="42"/>
      <c r="AJ48" s="42">
        <f>SUM(AH48*AI48)</f>
        <v>0</v>
      </c>
      <c r="AK48" s="43">
        <f>SUM(AG48+AJ48)</f>
        <v>0</v>
      </c>
      <c r="AL48" s="44"/>
      <c r="AM48" s="44"/>
      <c r="AN48" s="44"/>
      <c r="AO48" s="44"/>
      <c r="AP48" s="44"/>
      <c r="AQ48" s="44"/>
      <c r="AR48" s="44"/>
      <c r="AS48" s="44"/>
      <c r="AT48" s="44"/>
      <c r="AU48" s="44"/>
      <c r="AV48" s="44"/>
      <c r="AW48" s="44"/>
      <c r="AX48" s="44"/>
      <c r="AY48" s="44"/>
      <c r="AZ48" s="44"/>
      <c r="BA48" s="44"/>
      <c r="BB48" s="44"/>
      <c r="BC48" s="44"/>
      <c r="BD48" s="44"/>
      <c r="BE48" s="44"/>
      <c r="BF48" s="44"/>
      <c r="BG48" s="109">
        <f t="shared" si="22"/>
        <v>0</v>
      </c>
      <c r="BH48" s="44">
        <f t="shared" si="25"/>
        <v>0</v>
      </c>
      <c r="BI48" s="46"/>
      <c r="BJ48" s="46"/>
      <c r="BK48" s="50"/>
      <c r="BL48" s="48"/>
    </row>
    <row r="49" spans="1:64" s="227" customFormat="1" ht="41.25" customHeight="1" x14ac:dyDescent="0.75">
      <c r="A49" s="223"/>
      <c r="B49" s="228" t="s">
        <v>55</v>
      </c>
      <c r="C49" s="229" t="s">
        <v>151</v>
      </c>
      <c r="D49" s="212" t="s">
        <v>152</v>
      </c>
      <c r="E49" s="213"/>
      <c r="F49" s="214"/>
      <c r="G49" s="215"/>
      <c r="H49" s="215"/>
      <c r="I49" s="216">
        <f>SUM(I50:I55)</f>
        <v>0</v>
      </c>
      <c r="J49" s="216">
        <f t="shared" ref="J49:BJ49" si="52">SUM(J50:J55)</f>
        <v>0</v>
      </c>
      <c r="K49" s="216">
        <f t="shared" si="52"/>
        <v>0</v>
      </c>
      <c r="L49" s="216">
        <f t="shared" si="52"/>
        <v>0</v>
      </c>
      <c r="M49" s="216">
        <f t="shared" si="52"/>
        <v>0</v>
      </c>
      <c r="N49" s="216">
        <f t="shared" si="52"/>
        <v>0</v>
      </c>
      <c r="O49" s="216">
        <f t="shared" si="52"/>
        <v>0</v>
      </c>
      <c r="P49" s="216">
        <f t="shared" si="52"/>
        <v>0</v>
      </c>
      <c r="Q49" s="216">
        <f t="shared" si="52"/>
        <v>0</v>
      </c>
      <c r="R49" s="216">
        <f t="shared" si="52"/>
        <v>0</v>
      </c>
      <c r="S49" s="216">
        <f t="shared" si="52"/>
        <v>0</v>
      </c>
      <c r="T49" s="216">
        <f t="shared" si="52"/>
        <v>0</v>
      </c>
      <c r="U49" s="217">
        <f t="shared" si="52"/>
        <v>0</v>
      </c>
      <c r="V49" s="217">
        <f t="shared" si="52"/>
        <v>0</v>
      </c>
      <c r="W49" s="217">
        <f t="shared" si="52"/>
        <v>0</v>
      </c>
      <c r="X49" s="217">
        <f t="shared" si="52"/>
        <v>0</v>
      </c>
      <c r="Y49" s="217">
        <f t="shared" si="52"/>
        <v>0</v>
      </c>
      <c r="Z49" s="217">
        <f t="shared" si="52"/>
        <v>0</v>
      </c>
      <c r="AA49" s="217">
        <f t="shared" si="52"/>
        <v>0</v>
      </c>
      <c r="AB49" s="217">
        <f t="shared" si="52"/>
        <v>0</v>
      </c>
      <c r="AC49" s="217">
        <f t="shared" si="52"/>
        <v>0</v>
      </c>
      <c r="AD49" s="217">
        <f t="shared" si="52"/>
        <v>0</v>
      </c>
      <c r="AE49" s="217">
        <f t="shared" si="52"/>
        <v>0</v>
      </c>
      <c r="AF49" s="217">
        <f t="shared" si="52"/>
        <v>0</v>
      </c>
      <c r="AG49" s="217">
        <f t="shared" si="52"/>
        <v>0</v>
      </c>
      <c r="AH49" s="224"/>
      <c r="AI49" s="225"/>
      <c r="AJ49" s="217">
        <f t="shared" si="52"/>
        <v>350</v>
      </c>
      <c r="AK49" s="217">
        <f t="shared" si="52"/>
        <v>350</v>
      </c>
      <c r="AL49" s="217">
        <f t="shared" si="52"/>
        <v>0</v>
      </c>
      <c r="AM49" s="217">
        <f t="shared" si="52"/>
        <v>0</v>
      </c>
      <c r="AN49" s="217">
        <f t="shared" si="52"/>
        <v>0</v>
      </c>
      <c r="AO49" s="217">
        <f t="shared" si="52"/>
        <v>0</v>
      </c>
      <c r="AP49" s="217">
        <f t="shared" si="52"/>
        <v>0</v>
      </c>
      <c r="AQ49" s="217">
        <f t="shared" si="52"/>
        <v>0</v>
      </c>
      <c r="AR49" s="217">
        <f t="shared" si="52"/>
        <v>0</v>
      </c>
      <c r="AS49" s="217">
        <f t="shared" si="52"/>
        <v>0</v>
      </c>
      <c r="AT49" s="217">
        <f t="shared" si="52"/>
        <v>0</v>
      </c>
      <c r="AU49" s="217">
        <f t="shared" si="52"/>
        <v>0</v>
      </c>
      <c r="AV49" s="217">
        <f t="shared" si="52"/>
        <v>0</v>
      </c>
      <c r="AW49" s="217">
        <f t="shared" si="52"/>
        <v>0</v>
      </c>
      <c r="AX49" s="217">
        <f t="shared" si="52"/>
        <v>0</v>
      </c>
      <c r="AY49" s="217">
        <f t="shared" si="52"/>
        <v>0</v>
      </c>
      <c r="AZ49" s="217">
        <f t="shared" si="52"/>
        <v>0</v>
      </c>
      <c r="BA49" s="217">
        <f t="shared" si="52"/>
        <v>0</v>
      </c>
      <c r="BB49" s="217">
        <f t="shared" si="52"/>
        <v>0</v>
      </c>
      <c r="BC49" s="217">
        <f t="shared" si="52"/>
        <v>0</v>
      </c>
      <c r="BD49" s="217">
        <f t="shared" si="52"/>
        <v>0</v>
      </c>
      <c r="BE49" s="217">
        <f t="shared" si="52"/>
        <v>0</v>
      </c>
      <c r="BF49" s="217">
        <f t="shared" si="52"/>
        <v>0</v>
      </c>
      <c r="BG49" s="217">
        <f t="shared" si="52"/>
        <v>0</v>
      </c>
      <c r="BH49" s="217">
        <f t="shared" si="52"/>
        <v>350</v>
      </c>
      <c r="BI49" s="217">
        <f t="shared" si="52"/>
        <v>0</v>
      </c>
      <c r="BJ49" s="217">
        <f t="shared" si="52"/>
        <v>0</v>
      </c>
      <c r="BK49" s="226"/>
      <c r="BL49" s="223"/>
    </row>
    <row r="50" spans="1:64" s="59" customFormat="1" ht="60" customHeight="1" x14ac:dyDescent="0.75">
      <c r="A50" s="55"/>
      <c r="B50" s="125" t="s">
        <v>59</v>
      </c>
      <c r="C50" s="158" t="s">
        <v>153</v>
      </c>
      <c r="D50" s="49" t="s">
        <v>154</v>
      </c>
      <c r="E50" s="49" t="s">
        <v>155</v>
      </c>
      <c r="F50" s="16"/>
      <c r="G50" s="15"/>
      <c r="H50" s="15" t="s">
        <v>15</v>
      </c>
      <c r="I50" s="4"/>
      <c r="J50" s="53"/>
      <c r="K50" s="4"/>
      <c r="L50" s="4"/>
      <c r="M50" s="4"/>
      <c r="N50" s="4"/>
      <c r="O50" s="53"/>
      <c r="P50" s="53"/>
      <c r="Q50" s="53"/>
      <c r="R50" s="53"/>
      <c r="S50" s="53"/>
      <c r="T50" s="53"/>
      <c r="U50" s="39">
        <f>SUM(I50*$U$299)</f>
        <v>0</v>
      </c>
      <c r="V50" s="39">
        <f>SUM(J50*$V$299)</f>
        <v>0</v>
      </c>
      <c r="W50" s="39">
        <f>SUM(K50*$W$299)</f>
        <v>0</v>
      </c>
      <c r="X50" s="39">
        <f>SUM(L50*$X$299)</f>
        <v>0</v>
      </c>
      <c r="Y50" s="39">
        <f>SUM(M50*$Y$299)</f>
        <v>0</v>
      </c>
      <c r="Z50" s="40">
        <f>SUM(N50*$Z$299)</f>
        <v>0</v>
      </c>
      <c r="AA50" s="40">
        <f>SUM(O50*$AA$299)</f>
        <v>0</v>
      </c>
      <c r="AB50" s="40" t="s">
        <v>63</v>
      </c>
      <c r="AC50" s="40" t="s">
        <v>63</v>
      </c>
      <c r="AD50" s="40"/>
      <c r="AE50" s="40" t="s">
        <v>63</v>
      </c>
      <c r="AF50" s="40" t="s">
        <v>63</v>
      </c>
      <c r="AG50" s="40">
        <f t="shared" ref="AG50:AG53" si="53">SUM($U50:$AF50)</f>
        <v>0</v>
      </c>
      <c r="AH50" s="41"/>
      <c r="AI50" s="42"/>
      <c r="AJ50" s="42">
        <f t="shared" si="2"/>
        <v>0</v>
      </c>
      <c r="AK50" s="43">
        <f t="shared" ref="AK50:AK53" si="54">SUM(AG50+AJ50)</f>
        <v>0</v>
      </c>
      <c r="AL50" s="56"/>
      <c r="AM50" s="56"/>
      <c r="AN50" s="56"/>
      <c r="AO50" s="56"/>
      <c r="AP50" s="56"/>
      <c r="AQ50" s="56"/>
      <c r="AR50" s="56"/>
      <c r="AS50" s="56"/>
      <c r="AT50" s="56"/>
      <c r="AU50" s="56"/>
      <c r="AV50" s="56"/>
      <c r="AW50" s="56"/>
      <c r="AX50" s="56"/>
      <c r="AY50" s="56"/>
      <c r="AZ50" s="56"/>
      <c r="BA50" s="56"/>
      <c r="BB50" s="56"/>
      <c r="BC50" s="56"/>
      <c r="BD50" s="56"/>
      <c r="BE50" s="56"/>
      <c r="BF50" s="56"/>
      <c r="BG50" s="109">
        <f t="shared" ref="BG50:BG55" si="55">SUM(AL50:BF50)</f>
        <v>0</v>
      </c>
      <c r="BH50" s="44">
        <f t="shared" ref="BH50:BH55" si="56">$AK50-$BG50</f>
        <v>0</v>
      </c>
      <c r="BI50" s="57"/>
      <c r="BJ50" s="57"/>
      <c r="BK50" s="58"/>
      <c r="BL50" s="55"/>
    </row>
    <row r="51" spans="1:64" s="59" customFormat="1" ht="47.25" customHeight="1" x14ac:dyDescent="0.75">
      <c r="A51" s="55"/>
      <c r="B51" s="125" t="s">
        <v>59</v>
      </c>
      <c r="C51" s="158" t="s">
        <v>156</v>
      </c>
      <c r="D51" s="49" t="s">
        <v>157</v>
      </c>
      <c r="E51" s="49" t="s">
        <v>158</v>
      </c>
      <c r="F51" s="16"/>
      <c r="G51" s="15"/>
      <c r="H51" s="15" t="s">
        <v>15</v>
      </c>
      <c r="I51" s="4"/>
      <c r="J51" s="53"/>
      <c r="K51" s="4"/>
      <c r="L51" s="4"/>
      <c r="M51" s="4"/>
      <c r="N51" s="4"/>
      <c r="O51" s="53"/>
      <c r="P51" s="53"/>
      <c r="Q51" s="53"/>
      <c r="R51" s="53"/>
      <c r="S51" s="53"/>
      <c r="T51" s="53"/>
      <c r="U51" s="39">
        <f>SUM(I51*$U$299)</f>
        <v>0</v>
      </c>
      <c r="V51" s="39">
        <f>SUM(J51*$V$299)</f>
        <v>0</v>
      </c>
      <c r="W51" s="39">
        <f>SUM(K51*$W$299)</f>
        <v>0</v>
      </c>
      <c r="X51" s="39">
        <f>SUM(L51*$X$299)</f>
        <v>0</v>
      </c>
      <c r="Y51" s="39">
        <f>SUM(M51*$Y$299)</f>
        <v>0</v>
      </c>
      <c r="Z51" s="40">
        <f>SUM(N51*$Z$299)</f>
        <v>0</v>
      </c>
      <c r="AA51" s="40">
        <f>SUM(O51*$AA$299)</f>
        <v>0</v>
      </c>
      <c r="AB51" s="40" t="s">
        <v>63</v>
      </c>
      <c r="AC51" s="40" t="s">
        <v>63</v>
      </c>
      <c r="AD51" s="40"/>
      <c r="AE51" s="40" t="s">
        <v>63</v>
      </c>
      <c r="AF51" s="40" t="s">
        <v>63</v>
      </c>
      <c r="AG51" s="40">
        <f t="shared" si="53"/>
        <v>0</v>
      </c>
      <c r="AH51" s="41"/>
      <c r="AI51" s="42"/>
      <c r="AJ51" s="42">
        <f t="shared" si="2"/>
        <v>0</v>
      </c>
      <c r="AK51" s="43">
        <f t="shared" si="54"/>
        <v>0</v>
      </c>
      <c r="AL51" s="56"/>
      <c r="AM51" s="56"/>
      <c r="AN51" s="56"/>
      <c r="AO51" s="56"/>
      <c r="AP51" s="56"/>
      <c r="AQ51" s="56"/>
      <c r="AR51" s="56"/>
      <c r="AS51" s="56"/>
      <c r="AT51" s="56"/>
      <c r="AU51" s="56"/>
      <c r="AV51" s="56"/>
      <c r="AW51" s="56"/>
      <c r="AX51" s="56"/>
      <c r="AY51" s="56"/>
      <c r="AZ51" s="56"/>
      <c r="BA51" s="56"/>
      <c r="BB51" s="56"/>
      <c r="BC51" s="56"/>
      <c r="BD51" s="56"/>
      <c r="BE51" s="56"/>
      <c r="BF51" s="56"/>
      <c r="BG51" s="109">
        <f t="shared" si="55"/>
        <v>0</v>
      </c>
      <c r="BH51" s="44">
        <f t="shared" si="56"/>
        <v>0</v>
      </c>
      <c r="BI51" s="57"/>
      <c r="BJ51" s="57"/>
      <c r="BK51" s="58"/>
      <c r="BL51" s="55"/>
    </row>
    <row r="52" spans="1:64" s="59" customFormat="1" ht="33.75" customHeight="1" x14ac:dyDescent="0.75">
      <c r="A52" s="55"/>
      <c r="B52" s="125" t="s">
        <v>59</v>
      </c>
      <c r="C52" s="158" t="s">
        <v>159</v>
      </c>
      <c r="D52" s="272" t="s">
        <v>160</v>
      </c>
      <c r="E52" s="49" t="s">
        <v>85</v>
      </c>
      <c r="F52" s="16"/>
      <c r="G52" s="15"/>
      <c r="H52" s="15" t="s">
        <v>15</v>
      </c>
      <c r="I52" s="4"/>
      <c r="J52" s="53"/>
      <c r="K52" s="4"/>
      <c r="L52" s="4"/>
      <c r="M52" s="4"/>
      <c r="N52" s="4"/>
      <c r="O52" s="53"/>
      <c r="P52" s="53"/>
      <c r="Q52" s="53"/>
      <c r="R52" s="53"/>
      <c r="S52" s="53"/>
      <c r="T52" s="53"/>
      <c r="U52" s="39">
        <f>SUM(I52*$U$299)</f>
        <v>0</v>
      </c>
      <c r="V52" s="39">
        <f>SUM(J52*$V$299)</f>
        <v>0</v>
      </c>
      <c r="W52" s="39">
        <f>SUM(K52*$W$299)</f>
        <v>0</v>
      </c>
      <c r="X52" s="39">
        <f>SUM(L52*$X$299)</f>
        <v>0</v>
      </c>
      <c r="Y52" s="39">
        <f>SUM(M52*$Y$299)</f>
        <v>0</v>
      </c>
      <c r="Z52" s="40">
        <f>SUM(N52*$Z$299)</f>
        <v>0</v>
      </c>
      <c r="AA52" s="40">
        <f>SUM(O52*$AA$299)</f>
        <v>0</v>
      </c>
      <c r="AB52" s="40" t="s">
        <v>63</v>
      </c>
      <c r="AC52" s="40" t="s">
        <v>63</v>
      </c>
      <c r="AD52" s="40"/>
      <c r="AE52" s="40" t="s">
        <v>63</v>
      </c>
      <c r="AF52" s="40" t="s">
        <v>63</v>
      </c>
      <c r="AG52" s="40">
        <f t="shared" si="53"/>
        <v>0</v>
      </c>
      <c r="AH52" s="41"/>
      <c r="AI52" s="42"/>
      <c r="AJ52" s="42">
        <f t="shared" ref="AJ52" si="57">SUM(AH52*AI52)</f>
        <v>0</v>
      </c>
      <c r="AK52" s="43">
        <f t="shared" ref="AK52" si="58">SUM(AG52+AJ52)</f>
        <v>0</v>
      </c>
      <c r="AL52" s="56"/>
      <c r="AM52" s="56"/>
      <c r="AN52" s="56"/>
      <c r="AO52" s="56"/>
      <c r="AP52" s="56"/>
      <c r="AQ52" s="56"/>
      <c r="AR52" s="56"/>
      <c r="AS52" s="56"/>
      <c r="AT52" s="56"/>
      <c r="AU52" s="56"/>
      <c r="AV52" s="56"/>
      <c r="AW52" s="56"/>
      <c r="AX52" s="56"/>
      <c r="AY52" s="56"/>
      <c r="AZ52" s="56"/>
      <c r="BA52" s="56"/>
      <c r="BB52" s="56"/>
      <c r="BC52" s="56"/>
      <c r="BD52" s="56"/>
      <c r="BE52" s="56"/>
      <c r="BF52" s="56"/>
      <c r="BG52" s="109">
        <f t="shared" si="55"/>
        <v>0</v>
      </c>
      <c r="BH52" s="44">
        <f t="shared" si="56"/>
        <v>0</v>
      </c>
      <c r="BI52" s="57"/>
      <c r="BJ52" s="57"/>
      <c r="BK52" s="58"/>
      <c r="BL52" s="55"/>
    </row>
    <row r="53" spans="1:64" s="59" customFormat="1" ht="30.75" customHeight="1" x14ac:dyDescent="0.75">
      <c r="A53" s="55"/>
      <c r="B53" s="125" t="s">
        <v>59</v>
      </c>
      <c r="C53" s="158" t="s">
        <v>161</v>
      </c>
      <c r="D53" s="272" t="s">
        <v>162</v>
      </c>
      <c r="E53" s="49" t="s">
        <v>85</v>
      </c>
      <c r="F53" s="16"/>
      <c r="G53" s="15"/>
      <c r="H53" s="15" t="s">
        <v>8</v>
      </c>
      <c r="I53" s="4"/>
      <c r="J53" s="53"/>
      <c r="K53" s="4"/>
      <c r="L53" s="4"/>
      <c r="M53" s="4"/>
      <c r="N53" s="4"/>
      <c r="O53" s="53"/>
      <c r="P53" s="53"/>
      <c r="Q53" s="53"/>
      <c r="R53" s="53"/>
      <c r="S53" s="53"/>
      <c r="T53" s="53"/>
      <c r="U53" s="39">
        <f>SUM(I53*$U$299)</f>
        <v>0</v>
      </c>
      <c r="V53" s="39">
        <f>SUM(J53*$V$299)</f>
        <v>0</v>
      </c>
      <c r="W53" s="39">
        <f>SUM(K53*$W$299)</f>
        <v>0</v>
      </c>
      <c r="X53" s="39">
        <f>SUM(L53*$X$299)</f>
        <v>0</v>
      </c>
      <c r="Y53" s="39">
        <f>SUM(M53*$Y$299)</f>
        <v>0</v>
      </c>
      <c r="Z53" s="40">
        <f>SUM(N53*$Z$299)</f>
        <v>0</v>
      </c>
      <c r="AA53" s="40">
        <f>SUM(O53*$AA$299)</f>
        <v>0</v>
      </c>
      <c r="AB53" s="40" t="s">
        <v>63</v>
      </c>
      <c r="AC53" s="40" t="s">
        <v>63</v>
      </c>
      <c r="AD53" s="40"/>
      <c r="AE53" s="40" t="s">
        <v>63</v>
      </c>
      <c r="AF53" s="40" t="s">
        <v>63</v>
      </c>
      <c r="AG53" s="40">
        <f t="shared" si="53"/>
        <v>0</v>
      </c>
      <c r="AH53" s="41"/>
      <c r="AI53" s="42"/>
      <c r="AJ53" s="42">
        <f t="shared" si="2"/>
        <v>0</v>
      </c>
      <c r="AK53" s="43">
        <f t="shared" si="54"/>
        <v>0</v>
      </c>
      <c r="AL53" s="56"/>
      <c r="AM53" s="56"/>
      <c r="AN53" s="56"/>
      <c r="AO53" s="56"/>
      <c r="AP53" s="56"/>
      <c r="AQ53" s="56"/>
      <c r="AR53" s="56"/>
      <c r="AS53" s="56"/>
      <c r="AT53" s="56"/>
      <c r="AU53" s="56"/>
      <c r="AV53" s="56"/>
      <c r="AW53" s="56"/>
      <c r="AX53" s="56"/>
      <c r="AY53" s="56"/>
      <c r="AZ53" s="56"/>
      <c r="BA53" s="56"/>
      <c r="BB53" s="56"/>
      <c r="BC53" s="56"/>
      <c r="BD53" s="56"/>
      <c r="BE53" s="56"/>
      <c r="BF53" s="56"/>
      <c r="BG53" s="109">
        <f t="shared" si="55"/>
        <v>0</v>
      </c>
      <c r="BH53" s="44">
        <f t="shared" si="56"/>
        <v>0</v>
      </c>
      <c r="BI53" s="57"/>
      <c r="BJ53" s="57"/>
      <c r="BK53" s="58"/>
      <c r="BL53" s="55"/>
    </row>
    <row r="54" spans="1:64" s="181" customFormat="1" ht="17.25" customHeight="1" x14ac:dyDescent="0.7">
      <c r="A54" s="172"/>
      <c r="B54" s="210" t="s">
        <v>70</v>
      </c>
      <c r="C54" s="173" t="s">
        <v>71</v>
      </c>
      <c r="D54" s="210" t="s">
        <v>163</v>
      </c>
      <c r="E54" s="210"/>
      <c r="F54" s="174"/>
      <c r="G54" s="210"/>
      <c r="H54" s="210"/>
      <c r="I54" s="175"/>
      <c r="J54" s="175"/>
      <c r="K54" s="175"/>
      <c r="L54" s="175"/>
      <c r="M54" s="175"/>
      <c r="N54" s="175"/>
      <c r="O54" s="175"/>
      <c r="P54" s="175"/>
      <c r="Q54" s="175"/>
      <c r="R54" s="175"/>
      <c r="S54" s="175"/>
      <c r="T54" s="175"/>
      <c r="U54" s="176"/>
      <c r="V54" s="176"/>
      <c r="W54" s="176"/>
      <c r="X54" s="176"/>
      <c r="Y54" s="176"/>
      <c r="Z54" s="177"/>
      <c r="AA54" s="177"/>
      <c r="AB54" s="176"/>
      <c r="AC54" s="176"/>
      <c r="AD54" s="177"/>
      <c r="AE54" s="177"/>
      <c r="AF54" s="177"/>
      <c r="AG54" s="177"/>
      <c r="AH54" s="178">
        <v>2</v>
      </c>
      <c r="AI54" s="177">
        <v>100</v>
      </c>
      <c r="AJ54" s="177">
        <f t="shared" ref="AJ54" si="59">SUM(AH54*AI54)</f>
        <v>200</v>
      </c>
      <c r="AK54" s="177">
        <f t="shared" ref="AK54" si="60">SUM(AG54+AJ54)</f>
        <v>200</v>
      </c>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09">
        <f t="shared" si="55"/>
        <v>0</v>
      </c>
      <c r="BH54" s="177">
        <f t="shared" si="56"/>
        <v>200</v>
      </c>
      <c r="BI54" s="179"/>
      <c r="BJ54" s="179"/>
      <c r="BK54" s="180"/>
      <c r="BL54" s="172"/>
    </row>
    <row r="55" spans="1:64" s="299" customFormat="1" ht="17.25" customHeight="1" x14ac:dyDescent="0.7">
      <c r="A55" s="172"/>
      <c r="B55" s="210" t="s">
        <v>70</v>
      </c>
      <c r="C55" s="173" t="s">
        <v>71</v>
      </c>
      <c r="D55" s="210" t="s">
        <v>73</v>
      </c>
      <c r="E55" s="210"/>
      <c r="F55" s="174"/>
      <c r="G55" s="210"/>
      <c r="H55" s="210"/>
      <c r="I55" s="175"/>
      <c r="J55" s="175"/>
      <c r="K55" s="175"/>
      <c r="L55" s="175"/>
      <c r="M55" s="175"/>
      <c r="N55" s="175"/>
      <c r="O55" s="175"/>
      <c r="P55" s="175"/>
      <c r="Q55" s="175"/>
      <c r="R55" s="175"/>
      <c r="S55" s="175"/>
      <c r="T55" s="175"/>
      <c r="U55" s="176"/>
      <c r="V55" s="176"/>
      <c r="W55" s="176"/>
      <c r="X55" s="176"/>
      <c r="Y55" s="176"/>
      <c r="Z55" s="177"/>
      <c r="AA55" s="177"/>
      <c r="AB55" s="176"/>
      <c r="AC55" s="176"/>
      <c r="AD55" s="177"/>
      <c r="AE55" s="177"/>
      <c r="AF55" s="177"/>
      <c r="AG55" s="177"/>
      <c r="AH55" s="178">
        <v>300</v>
      </c>
      <c r="AI55" s="177">
        <v>0.5</v>
      </c>
      <c r="AJ55" s="177">
        <f t="shared" ref="AJ55" si="61">SUM(AH55*AI55)</f>
        <v>150</v>
      </c>
      <c r="AK55" s="177">
        <f t="shared" ref="AK55" si="62">SUM(AG55+AJ55)</f>
        <v>150</v>
      </c>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09">
        <f t="shared" si="55"/>
        <v>0</v>
      </c>
      <c r="BH55" s="177">
        <f t="shared" si="56"/>
        <v>150</v>
      </c>
      <c r="BI55" s="179"/>
      <c r="BJ55" s="179"/>
      <c r="BK55" s="180"/>
      <c r="BL55" s="172"/>
    </row>
    <row r="56" spans="1:64" s="78" customFormat="1" ht="12" customHeight="1" x14ac:dyDescent="0.75">
      <c r="B56" s="79"/>
      <c r="C56" s="301"/>
      <c r="D56" s="79"/>
      <c r="E56" s="80"/>
      <c r="F56" s="81"/>
      <c r="G56" s="79"/>
      <c r="H56" s="79"/>
      <c r="I56" s="5"/>
      <c r="J56" s="9"/>
      <c r="K56" s="5"/>
      <c r="L56" s="5"/>
      <c r="M56" s="5"/>
      <c r="N56" s="5"/>
      <c r="O56" s="9"/>
      <c r="P56" s="9"/>
      <c r="Q56" s="9"/>
      <c r="R56" s="9"/>
      <c r="S56" s="9"/>
      <c r="T56" s="9"/>
      <c r="U56" s="82"/>
      <c r="V56" s="82"/>
      <c r="W56" s="82"/>
      <c r="X56" s="82"/>
      <c r="Y56" s="82"/>
      <c r="Z56" s="83"/>
      <c r="AA56" s="83"/>
      <c r="AB56" s="83"/>
      <c r="AC56" s="83"/>
      <c r="AD56" s="83"/>
      <c r="AE56" s="83"/>
      <c r="AF56" s="83"/>
      <c r="AG56" s="83"/>
      <c r="AH56" s="12"/>
      <c r="AI56" s="84"/>
      <c r="AJ56" s="83"/>
      <c r="AK56" s="83"/>
      <c r="AL56" s="84"/>
      <c r="AM56" s="84"/>
      <c r="AN56" s="84"/>
      <c r="AO56" s="84"/>
      <c r="AP56" s="84"/>
      <c r="AQ56" s="84"/>
      <c r="AR56" s="84"/>
      <c r="AS56" s="84"/>
      <c r="AT56" s="84"/>
      <c r="AU56" s="84"/>
      <c r="AV56" s="84"/>
      <c r="AW56" s="84"/>
      <c r="AX56" s="84"/>
      <c r="AY56" s="84"/>
      <c r="AZ56" s="84"/>
      <c r="BA56" s="84"/>
      <c r="BB56" s="84"/>
      <c r="BC56" s="84"/>
      <c r="BD56" s="84"/>
      <c r="BE56" s="84"/>
      <c r="BF56" s="84"/>
      <c r="BG56" s="83"/>
      <c r="BH56" s="85"/>
      <c r="BI56" s="84"/>
      <c r="BJ56" s="84"/>
    </row>
    <row r="57" spans="1:64" s="289" customFormat="1" ht="16" x14ac:dyDescent="0.75">
      <c r="B57" s="290"/>
      <c r="C57" s="291"/>
      <c r="D57" s="292" t="s">
        <v>0</v>
      </c>
      <c r="E57" s="293"/>
      <c r="F57" s="294"/>
      <c r="G57" s="290"/>
      <c r="H57" s="293"/>
      <c r="I57" s="295"/>
      <c r="J57" s="295"/>
      <c r="K57" s="295"/>
      <c r="L57" s="295"/>
      <c r="M57" s="295"/>
      <c r="N57" s="295"/>
      <c r="O57" s="295"/>
      <c r="P57" s="295"/>
      <c r="Q57" s="295"/>
      <c r="R57" s="295"/>
      <c r="S57" s="295"/>
      <c r="T57" s="295"/>
      <c r="U57" s="296"/>
      <c r="V57" s="296"/>
      <c r="W57" s="296"/>
      <c r="X57" s="296"/>
      <c r="Y57" s="296"/>
      <c r="Z57" s="296"/>
      <c r="AA57" s="296"/>
      <c r="AB57" s="296"/>
      <c r="AC57" s="296"/>
      <c r="AD57" s="296"/>
      <c r="AE57" s="296"/>
      <c r="AF57" s="296"/>
      <c r="AG57" s="296"/>
      <c r="AH57" s="295"/>
      <c r="AI57" s="296"/>
      <c r="AJ57" s="296"/>
      <c r="AK57" s="296"/>
      <c r="AL57" s="296"/>
      <c r="AM57" s="296"/>
      <c r="AN57" s="296"/>
      <c r="AO57" s="296"/>
      <c r="AP57" s="297"/>
      <c r="AQ57" s="297"/>
      <c r="AR57" s="297"/>
      <c r="AS57" s="297"/>
      <c r="AT57" s="297"/>
      <c r="AU57" s="297"/>
      <c r="AV57" s="297"/>
      <c r="AW57" s="297"/>
      <c r="AX57" s="297"/>
      <c r="AY57" s="296"/>
      <c r="AZ57" s="297"/>
      <c r="BA57" s="297"/>
      <c r="BB57" s="297"/>
      <c r="BC57" s="297"/>
      <c r="BD57" s="297"/>
      <c r="BE57" s="297"/>
      <c r="BF57" s="297"/>
      <c r="BG57" s="297"/>
      <c r="BH57" s="298"/>
      <c r="BI57" s="297"/>
      <c r="BJ57" s="297"/>
    </row>
    <row r="58" spans="1:64" s="259" customFormat="1" ht="59.25" customHeight="1" x14ac:dyDescent="0.7">
      <c r="A58" s="246" t="s">
        <v>1</v>
      </c>
      <c r="B58" s="246"/>
      <c r="C58" s="260" t="s">
        <v>2</v>
      </c>
      <c r="D58" s="246" t="s">
        <v>3</v>
      </c>
      <c r="E58" s="246" t="s">
        <v>4</v>
      </c>
      <c r="F58" s="261" t="s">
        <v>5</v>
      </c>
      <c r="G58" s="246" t="s">
        <v>6</v>
      </c>
      <c r="H58" s="246" t="s">
        <v>7</v>
      </c>
      <c r="I58" s="250" t="s">
        <v>8</v>
      </c>
      <c r="J58" s="250" t="s">
        <v>9</v>
      </c>
      <c r="K58" s="250" t="s">
        <v>10</v>
      </c>
      <c r="L58" s="250" t="s">
        <v>11</v>
      </c>
      <c r="M58" s="250" t="s">
        <v>12</v>
      </c>
      <c r="N58" s="250" t="s">
        <v>13</v>
      </c>
      <c r="O58" s="250" t="s">
        <v>14</v>
      </c>
      <c r="P58" s="250" t="s">
        <v>15</v>
      </c>
      <c r="Q58" s="250" t="s">
        <v>16</v>
      </c>
      <c r="R58" s="250" t="s">
        <v>17</v>
      </c>
      <c r="S58" s="250" t="s">
        <v>18</v>
      </c>
      <c r="T58" s="250" t="s">
        <v>19</v>
      </c>
      <c r="U58" s="250" t="s">
        <v>8</v>
      </c>
      <c r="V58" s="250" t="s">
        <v>9</v>
      </c>
      <c r="W58" s="250" t="s">
        <v>10</v>
      </c>
      <c r="X58" s="250" t="s">
        <v>11</v>
      </c>
      <c r="Y58" s="250" t="s">
        <v>12</v>
      </c>
      <c r="Z58" s="250" t="s">
        <v>13</v>
      </c>
      <c r="AA58" s="250" t="s">
        <v>14</v>
      </c>
      <c r="AB58" s="250" t="s">
        <v>15</v>
      </c>
      <c r="AC58" s="250" t="s">
        <v>16</v>
      </c>
      <c r="AD58" s="250" t="s">
        <v>17</v>
      </c>
      <c r="AE58" s="250" t="s">
        <v>18</v>
      </c>
      <c r="AF58" s="250" t="s">
        <v>19</v>
      </c>
      <c r="AG58" s="262" t="s">
        <v>20</v>
      </c>
      <c r="AH58" s="263" t="s">
        <v>21</v>
      </c>
      <c r="AI58" s="262" t="s">
        <v>22</v>
      </c>
      <c r="AJ58" s="262" t="s">
        <v>23</v>
      </c>
      <c r="AK58" s="262" t="s">
        <v>24</v>
      </c>
      <c r="AL58" s="253" t="s">
        <v>25</v>
      </c>
      <c r="AM58" s="253" t="s">
        <v>26</v>
      </c>
      <c r="AN58" s="253" t="s">
        <v>27</v>
      </c>
      <c r="AO58" s="253" t="s">
        <v>28</v>
      </c>
      <c r="AP58" s="254" t="s">
        <v>29</v>
      </c>
      <c r="AQ58" s="254" t="s">
        <v>30</v>
      </c>
      <c r="AR58" s="254" t="s">
        <v>31</v>
      </c>
      <c r="AS58" s="254" t="s">
        <v>32</v>
      </c>
      <c r="AT58" s="254" t="s">
        <v>33</v>
      </c>
      <c r="AU58" s="254" t="s">
        <v>34</v>
      </c>
      <c r="AV58" s="254" t="s">
        <v>35</v>
      </c>
      <c r="AW58" s="254" t="s">
        <v>36</v>
      </c>
      <c r="AX58" s="254" t="s">
        <v>37</v>
      </c>
      <c r="AY58" s="253" t="s">
        <v>38</v>
      </c>
      <c r="AZ58" s="254" t="s">
        <v>39</v>
      </c>
      <c r="BA58" s="254" t="s">
        <v>40</v>
      </c>
      <c r="BB58" s="254" t="s">
        <v>41</v>
      </c>
      <c r="BC58" s="254" t="s">
        <v>42</v>
      </c>
      <c r="BD58" s="254" t="s">
        <v>43</v>
      </c>
      <c r="BE58" s="254" t="s">
        <v>44</v>
      </c>
      <c r="BF58" s="254" t="s">
        <v>45</v>
      </c>
      <c r="BG58" s="255" t="s">
        <v>46</v>
      </c>
      <c r="BH58" s="254" t="s">
        <v>47</v>
      </c>
      <c r="BI58" s="256" t="s">
        <v>48</v>
      </c>
      <c r="BJ58" s="256" t="s">
        <v>49</v>
      </c>
      <c r="BK58" s="257" t="s">
        <v>50</v>
      </c>
      <c r="BL58" s="258"/>
    </row>
    <row r="59" spans="1:64" x14ac:dyDescent="0.75">
      <c r="A59" s="86"/>
      <c r="B59" s="437" t="s">
        <v>164</v>
      </c>
      <c r="C59" s="437"/>
      <c r="D59" s="437"/>
      <c r="E59" s="87"/>
      <c r="F59" s="88"/>
      <c r="G59" s="89"/>
      <c r="H59" s="90"/>
      <c r="I59" s="6">
        <f>I61+I72+I87+I98+I112+I117+I137</f>
        <v>0</v>
      </c>
      <c r="J59" s="6">
        <f t="shared" ref="J59:AG59" si="63">SUM(J61+J72+J87+J98+J112+J117+J137)</f>
        <v>0</v>
      </c>
      <c r="K59" s="6">
        <f t="shared" si="63"/>
        <v>0</v>
      </c>
      <c r="L59" s="6">
        <f t="shared" si="63"/>
        <v>0</v>
      </c>
      <c r="M59" s="6">
        <f t="shared" si="63"/>
        <v>0</v>
      </c>
      <c r="N59" s="6">
        <f t="shared" si="63"/>
        <v>0</v>
      </c>
      <c r="O59" s="6">
        <f t="shared" si="63"/>
        <v>0</v>
      </c>
      <c r="P59" s="6">
        <f t="shared" si="63"/>
        <v>0</v>
      </c>
      <c r="Q59" s="6">
        <f t="shared" si="63"/>
        <v>0</v>
      </c>
      <c r="R59" s="6">
        <f t="shared" si="63"/>
        <v>0</v>
      </c>
      <c r="S59" s="6">
        <f t="shared" si="63"/>
        <v>0</v>
      </c>
      <c r="T59" s="6">
        <f t="shared" si="63"/>
        <v>0</v>
      </c>
      <c r="U59" s="91">
        <f t="shared" si="63"/>
        <v>0</v>
      </c>
      <c r="V59" s="91">
        <f t="shared" si="63"/>
        <v>0</v>
      </c>
      <c r="W59" s="91">
        <f t="shared" si="63"/>
        <v>0</v>
      </c>
      <c r="X59" s="91">
        <f t="shared" si="63"/>
        <v>0</v>
      </c>
      <c r="Y59" s="91">
        <f t="shared" si="63"/>
        <v>0</v>
      </c>
      <c r="Z59" s="91">
        <f t="shared" si="63"/>
        <v>0</v>
      </c>
      <c r="AA59" s="91">
        <f t="shared" si="63"/>
        <v>0</v>
      </c>
      <c r="AB59" s="91">
        <f t="shared" si="63"/>
        <v>6700</v>
      </c>
      <c r="AC59" s="91">
        <f t="shared" si="63"/>
        <v>6700</v>
      </c>
      <c r="AD59" s="91">
        <f t="shared" si="63"/>
        <v>0</v>
      </c>
      <c r="AE59" s="91">
        <f t="shared" si="63"/>
        <v>0</v>
      </c>
      <c r="AF59" s="91">
        <f t="shared" si="63"/>
        <v>0</v>
      </c>
      <c r="AG59" s="91">
        <f t="shared" si="63"/>
        <v>13400</v>
      </c>
      <c r="AH59" s="91"/>
      <c r="AI59" s="91"/>
      <c r="AJ59" s="91">
        <f t="shared" ref="AJ59:BK59" si="64">SUM(AJ61+AJ72+AJ87+AJ98+AJ112+AJ117+AJ137)</f>
        <v>50725</v>
      </c>
      <c r="AK59" s="91">
        <f t="shared" si="64"/>
        <v>64125</v>
      </c>
      <c r="AL59" s="91">
        <f t="shared" si="64"/>
        <v>0</v>
      </c>
      <c r="AM59" s="91">
        <f t="shared" si="64"/>
        <v>0</v>
      </c>
      <c r="AN59" s="91">
        <f t="shared" si="64"/>
        <v>0</v>
      </c>
      <c r="AO59" s="91">
        <f t="shared" si="64"/>
        <v>0</v>
      </c>
      <c r="AP59" s="91">
        <f t="shared" si="64"/>
        <v>0</v>
      </c>
      <c r="AQ59" s="91">
        <f t="shared" si="64"/>
        <v>0</v>
      </c>
      <c r="AR59" s="91">
        <f t="shared" si="64"/>
        <v>0</v>
      </c>
      <c r="AS59" s="91">
        <f t="shared" si="64"/>
        <v>0</v>
      </c>
      <c r="AT59" s="91">
        <f t="shared" si="64"/>
        <v>0</v>
      </c>
      <c r="AU59" s="91">
        <f t="shared" si="64"/>
        <v>0</v>
      </c>
      <c r="AV59" s="91">
        <f t="shared" si="64"/>
        <v>0</v>
      </c>
      <c r="AW59" s="91">
        <f t="shared" si="64"/>
        <v>0</v>
      </c>
      <c r="AX59" s="91">
        <f t="shared" si="64"/>
        <v>0</v>
      </c>
      <c r="AY59" s="91">
        <f t="shared" si="64"/>
        <v>0</v>
      </c>
      <c r="AZ59" s="91">
        <f t="shared" si="64"/>
        <v>0</v>
      </c>
      <c r="BA59" s="91">
        <f t="shared" si="64"/>
        <v>0</v>
      </c>
      <c r="BB59" s="91">
        <f t="shared" si="64"/>
        <v>0</v>
      </c>
      <c r="BC59" s="91">
        <f t="shared" si="64"/>
        <v>0</v>
      </c>
      <c r="BD59" s="91">
        <f t="shared" si="64"/>
        <v>0</v>
      </c>
      <c r="BE59" s="91">
        <f t="shared" si="64"/>
        <v>0</v>
      </c>
      <c r="BF59" s="91">
        <f t="shared" si="64"/>
        <v>0</v>
      </c>
      <c r="BG59" s="91">
        <f t="shared" si="64"/>
        <v>0</v>
      </c>
      <c r="BH59" s="91">
        <f t="shared" si="64"/>
        <v>64125</v>
      </c>
      <c r="BI59" s="91">
        <f t="shared" si="64"/>
        <v>0</v>
      </c>
      <c r="BJ59" s="91">
        <f t="shared" si="64"/>
        <v>0</v>
      </c>
      <c r="BK59" s="92">
        <f t="shared" si="64"/>
        <v>0</v>
      </c>
      <c r="BL59" s="27"/>
    </row>
    <row r="60" spans="1:64" ht="15" customHeight="1" x14ac:dyDescent="0.75">
      <c r="A60" s="27"/>
      <c r="B60" s="404" t="s">
        <v>53</v>
      </c>
      <c r="C60" s="436" t="s">
        <v>165</v>
      </c>
      <c r="D60" s="436"/>
      <c r="E60" s="436"/>
      <c r="F60" s="436"/>
      <c r="G60" s="404"/>
      <c r="H60" s="404"/>
      <c r="I60" s="7"/>
      <c r="J60" s="7"/>
      <c r="K60" s="7"/>
      <c r="L60" s="7"/>
      <c r="M60" s="7"/>
      <c r="N60" s="7"/>
      <c r="O60" s="30"/>
      <c r="P60" s="30"/>
      <c r="Q60" s="30"/>
      <c r="R60" s="30"/>
      <c r="S60" s="30"/>
      <c r="T60" s="30"/>
      <c r="U60" s="29"/>
      <c r="V60" s="29"/>
      <c r="W60" s="29"/>
      <c r="X60" s="29"/>
      <c r="Y60" s="29"/>
      <c r="Z60" s="29"/>
      <c r="AA60" s="29"/>
      <c r="AB60" s="29"/>
      <c r="AC60" s="29"/>
      <c r="AD60" s="29"/>
      <c r="AE60" s="29"/>
      <c r="AF60" s="29"/>
      <c r="AG60" s="29"/>
      <c r="AH60" s="30"/>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45">
        <f>SUM(AN60:BF60)</f>
        <v>0</v>
      </c>
      <c r="BH60" s="45">
        <f>SUM(AK60-BG60)</f>
        <v>0</v>
      </c>
      <c r="BI60" s="32"/>
      <c r="BJ60" s="32"/>
      <c r="BK60" s="33"/>
      <c r="BL60" s="27"/>
    </row>
    <row r="61" spans="1:64" s="227" customFormat="1" ht="44.25" customHeight="1" x14ac:dyDescent="0.75">
      <c r="A61" s="223"/>
      <c r="B61" s="228" t="s">
        <v>55</v>
      </c>
      <c r="C61" s="229" t="s">
        <v>166</v>
      </c>
      <c r="D61" s="228" t="s">
        <v>167</v>
      </c>
      <c r="E61" s="228" t="s">
        <v>168</v>
      </c>
      <c r="F61" s="230"/>
      <c r="G61" s="215"/>
      <c r="H61" s="215"/>
      <c r="I61" s="216">
        <f>SUM(I62:I71)</f>
        <v>0</v>
      </c>
      <c r="J61" s="216">
        <f t="shared" ref="J61:BJ61" si="65">SUM(J62:J71)</f>
        <v>0</v>
      </c>
      <c r="K61" s="216">
        <f t="shared" si="65"/>
        <v>0</v>
      </c>
      <c r="L61" s="216">
        <f t="shared" si="65"/>
        <v>0</v>
      </c>
      <c r="M61" s="216">
        <f t="shared" si="65"/>
        <v>0</v>
      </c>
      <c r="N61" s="216">
        <f t="shared" si="65"/>
        <v>0</v>
      </c>
      <c r="O61" s="216">
        <f t="shared" si="65"/>
        <v>0</v>
      </c>
      <c r="P61" s="216">
        <f t="shared" si="65"/>
        <v>0</v>
      </c>
      <c r="Q61" s="216">
        <f t="shared" si="65"/>
        <v>0</v>
      </c>
      <c r="R61" s="216">
        <f t="shared" si="65"/>
        <v>0</v>
      </c>
      <c r="S61" s="216">
        <f t="shared" si="65"/>
        <v>0</v>
      </c>
      <c r="T61" s="216">
        <f t="shared" si="65"/>
        <v>0</v>
      </c>
      <c r="U61" s="216">
        <f t="shared" si="65"/>
        <v>0</v>
      </c>
      <c r="V61" s="216">
        <f t="shared" si="65"/>
        <v>0</v>
      </c>
      <c r="W61" s="216">
        <f t="shared" si="65"/>
        <v>0</v>
      </c>
      <c r="X61" s="216">
        <f t="shared" si="65"/>
        <v>0</v>
      </c>
      <c r="Y61" s="216">
        <f t="shared" si="65"/>
        <v>0</v>
      </c>
      <c r="Z61" s="216">
        <f t="shared" si="65"/>
        <v>0</v>
      </c>
      <c r="AA61" s="216">
        <f t="shared" si="65"/>
        <v>0</v>
      </c>
      <c r="AB61" s="216">
        <f t="shared" si="65"/>
        <v>0</v>
      </c>
      <c r="AC61" s="216">
        <f t="shared" si="65"/>
        <v>0</v>
      </c>
      <c r="AD61" s="216">
        <f t="shared" si="65"/>
        <v>0</v>
      </c>
      <c r="AE61" s="216">
        <f t="shared" si="65"/>
        <v>0</v>
      </c>
      <c r="AF61" s="216">
        <f t="shared" si="65"/>
        <v>0</v>
      </c>
      <c r="AG61" s="216">
        <f t="shared" si="65"/>
        <v>0</v>
      </c>
      <c r="AH61" s="216"/>
      <c r="AI61" s="216"/>
      <c r="AJ61" s="216">
        <f t="shared" si="65"/>
        <v>1000</v>
      </c>
      <c r="AK61" s="216">
        <f t="shared" si="65"/>
        <v>1000</v>
      </c>
      <c r="AL61" s="216">
        <f t="shared" si="65"/>
        <v>0</v>
      </c>
      <c r="AM61" s="216">
        <f t="shared" si="65"/>
        <v>0</v>
      </c>
      <c r="AN61" s="216">
        <f t="shared" si="65"/>
        <v>0</v>
      </c>
      <c r="AO61" s="216">
        <f t="shared" si="65"/>
        <v>0</v>
      </c>
      <c r="AP61" s="216">
        <f t="shared" si="65"/>
        <v>0</v>
      </c>
      <c r="AQ61" s="216">
        <f t="shared" si="65"/>
        <v>0</v>
      </c>
      <c r="AR61" s="216">
        <f t="shared" si="65"/>
        <v>0</v>
      </c>
      <c r="AS61" s="216">
        <f t="shared" si="65"/>
        <v>0</v>
      </c>
      <c r="AT61" s="216">
        <f t="shared" si="65"/>
        <v>0</v>
      </c>
      <c r="AU61" s="216">
        <f t="shared" si="65"/>
        <v>0</v>
      </c>
      <c r="AV61" s="216">
        <f t="shared" si="65"/>
        <v>0</v>
      </c>
      <c r="AW61" s="216">
        <f t="shared" si="65"/>
        <v>0</v>
      </c>
      <c r="AX61" s="216">
        <f t="shared" si="65"/>
        <v>0</v>
      </c>
      <c r="AY61" s="216">
        <f t="shared" si="65"/>
        <v>0</v>
      </c>
      <c r="AZ61" s="216">
        <f t="shared" si="65"/>
        <v>0</v>
      </c>
      <c r="BA61" s="216">
        <f t="shared" si="65"/>
        <v>0</v>
      </c>
      <c r="BB61" s="216">
        <f t="shared" si="65"/>
        <v>0</v>
      </c>
      <c r="BC61" s="216">
        <f t="shared" si="65"/>
        <v>0</v>
      </c>
      <c r="BD61" s="216">
        <f t="shared" si="65"/>
        <v>0</v>
      </c>
      <c r="BE61" s="216">
        <f t="shared" si="65"/>
        <v>0</v>
      </c>
      <c r="BF61" s="216">
        <f t="shared" si="65"/>
        <v>0</v>
      </c>
      <c r="BG61" s="216">
        <f t="shared" si="65"/>
        <v>0</v>
      </c>
      <c r="BH61" s="216">
        <f t="shared" si="65"/>
        <v>1000</v>
      </c>
      <c r="BI61" s="216">
        <f t="shared" si="65"/>
        <v>0</v>
      </c>
      <c r="BJ61" s="216">
        <f t="shared" si="65"/>
        <v>0</v>
      </c>
      <c r="BK61" s="226"/>
      <c r="BL61" s="223"/>
    </row>
    <row r="62" spans="1:64" s="59" customFormat="1" ht="45" customHeight="1" x14ac:dyDescent="0.75">
      <c r="A62" s="55"/>
      <c r="B62" s="273" t="s">
        <v>59</v>
      </c>
      <c r="C62" s="158" t="s">
        <v>169</v>
      </c>
      <c r="D62" s="15" t="s">
        <v>170</v>
      </c>
      <c r="E62" s="15" t="s">
        <v>171</v>
      </c>
      <c r="F62" s="16"/>
      <c r="G62" s="15"/>
      <c r="H62" s="15" t="s">
        <v>172</v>
      </c>
      <c r="I62" s="4"/>
      <c r="J62" s="4"/>
      <c r="K62" s="4"/>
      <c r="L62" s="4"/>
      <c r="M62" s="4"/>
      <c r="N62" s="4"/>
      <c r="O62" s="53"/>
      <c r="P62" s="53"/>
      <c r="Q62" s="53"/>
      <c r="R62" s="53"/>
      <c r="S62" s="53"/>
      <c r="T62" s="53"/>
      <c r="U62" s="39">
        <f>SUM(I62*$U$299)</f>
        <v>0</v>
      </c>
      <c r="V62" s="39">
        <f>SUM(J62*$V$299)</f>
        <v>0</v>
      </c>
      <c r="W62" s="39">
        <f>SUM(K62*$W$299)</f>
        <v>0</v>
      </c>
      <c r="X62" s="39">
        <f>SUM(L62*$X$299)</f>
        <v>0</v>
      </c>
      <c r="Y62" s="39">
        <f>SUM(M62*$Y$299)</f>
        <v>0</v>
      </c>
      <c r="Z62" s="40">
        <f>SUM(N62*$Z$299)</f>
        <v>0</v>
      </c>
      <c r="AA62" s="40">
        <f>SUM(O62*$AA$299)</f>
        <v>0</v>
      </c>
      <c r="AB62" s="40" t="s">
        <v>63</v>
      </c>
      <c r="AC62" s="40" t="s">
        <v>63</v>
      </c>
      <c r="AD62" s="40"/>
      <c r="AE62" s="40" t="s">
        <v>63</v>
      </c>
      <c r="AF62" s="40" t="s">
        <v>63</v>
      </c>
      <c r="AG62" s="40">
        <f t="shared" ref="AG62:AG63" si="66">SUM($U62:$AF62)</f>
        <v>0</v>
      </c>
      <c r="AH62" s="41"/>
      <c r="AI62" s="42"/>
      <c r="AJ62" s="42">
        <f t="shared" ref="AJ62:AJ66" si="67">SUM(AH62*AI62)</f>
        <v>0</v>
      </c>
      <c r="AK62" s="43">
        <f t="shared" ref="AK62:AK66" si="68">SUM(AG62+AJ62)</f>
        <v>0</v>
      </c>
      <c r="AL62" s="56"/>
      <c r="AM62" s="56"/>
      <c r="AN62" s="56"/>
      <c r="AO62" s="56"/>
      <c r="AP62" s="56"/>
      <c r="AQ62" s="56"/>
      <c r="AR62" s="56"/>
      <c r="AS62" s="56"/>
      <c r="AT62" s="56"/>
      <c r="AU62" s="56"/>
      <c r="AV62" s="56"/>
      <c r="AW62" s="56"/>
      <c r="AX62" s="56"/>
      <c r="AY62" s="56"/>
      <c r="AZ62" s="56"/>
      <c r="BA62" s="56"/>
      <c r="BB62" s="56"/>
      <c r="BC62" s="56"/>
      <c r="BD62" s="56"/>
      <c r="BE62" s="56"/>
      <c r="BF62" s="56"/>
      <c r="BG62" s="109">
        <f t="shared" ref="BG62:BG71" si="69">SUM(AL62:BF62)</f>
        <v>0</v>
      </c>
      <c r="BH62" s="44">
        <f>$AK62-$BG62</f>
        <v>0</v>
      </c>
      <c r="BI62" s="57"/>
      <c r="BJ62" s="57"/>
      <c r="BK62" s="58"/>
      <c r="BL62" s="55"/>
    </row>
    <row r="63" spans="1:64" s="59" customFormat="1" ht="71.25" customHeight="1" x14ac:dyDescent="0.75">
      <c r="A63" s="55"/>
      <c r="B63" s="273" t="s">
        <v>59</v>
      </c>
      <c r="C63" s="161" t="s">
        <v>173</v>
      </c>
      <c r="D63" s="15" t="s">
        <v>174</v>
      </c>
      <c r="E63" s="15" t="s">
        <v>175</v>
      </c>
      <c r="F63" s="16"/>
      <c r="G63" s="15"/>
      <c r="H63" s="15" t="s">
        <v>16</v>
      </c>
      <c r="I63" s="4"/>
      <c r="J63" s="4"/>
      <c r="K63" s="4"/>
      <c r="L63" s="4"/>
      <c r="M63" s="4"/>
      <c r="N63" s="4"/>
      <c r="O63" s="4"/>
      <c r="P63" s="4"/>
      <c r="Q63" s="4"/>
      <c r="R63" s="4"/>
      <c r="S63" s="4"/>
      <c r="T63" s="4"/>
      <c r="U63" s="39">
        <f>SUM(I63*$U$299)</f>
        <v>0</v>
      </c>
      <c r="V63" s="39">
        <f>SUM(J63*$V$299)</f>
        <v>0</v>
      </c>
      <c r="W63" s="39">
        <f>SUM(K63*$W$299)</f>
        <v>0</v>
      </c>
      <c r="X63" s="39">
        <f>SUM(L63*$X$299)</f>
        <v>0</v>
      </c>
      <c r="Y63" s="39">
        <f>SUM(M63*$Y$299)</f>
        <v>0</v>
      </c>
      <c r="Z63" s="40">
        <f>SUM(N63*$Z$299)</f>
        <v>0</v>
      </c>
      <c r="AA63" s="40">
        <f>SUM(O63*$AA$299)</f>
        <v>0</v>
      </c>
      <c r="AB63" s="40" t="s">
        <v>63</v>
      </c>
      <c r="AC63" s="40" t="s">
        <v>63</v>
      </c>
      <c r="AD63" s="40"/>
      <c r="AE63" s="40" t="s">
        <v>63</v>
      </c>
      <c r="AF63" s="40" t="s">
        <v>63</v>
      </c>
      <c r="AG63" s="40">
        <f t="shared" si="66"/>
        <v>0</v>
      </c>
      <c r="AH63" s="41"/>
      <c r="AI63" s="42"/>
      <c r="AJ63" s="42">
        <f t="shared" si="67"/>
        <v>0</v>
      </c>
      <c r="AK63" s="43">
        <f t="shared" si="68"/>
        <v>0</v>
      </c>
      <c r="AL63" s="56"/>
      <c r="AM63" s="56"/>
      <c r="AN63" s="56"/>
      <c r="AO63" s="56"/>
      <c r="AP63" s="56"/>
      <c r="AQ63" s="56"/>
      <c r="AR63" s="56"/>
      <c r="AS63" s="56"/>
      <c r="AT63" s="56"/>
      <c r="AU63" s="56"/>
      <c r="AV63" s="56"/>
      <c r="AW63" s="56"/>
      <c r="AX63" s="56"/>
      <c r="AY63" s="56"/>
      <c r="AZ63" s="56"/>
      <c r="BA63" s="56"/>
      <c r="BB63" s="56"/>
      <c r="BC63" s="56"/>
      <c r="BD63" s="56"/>
      <c r="BE63" s="56"/>
      <c r="BF63" s="56"/>
      <c r="BG63" s="109">
        <f t="shared" si="69"/>
        <v>0</v>
      </c>
      <c r="BH63" s="44">
        <f t="shared" ref="BH63:BH65" si="70">$AK63-$BG63</f>
        <v>0</v>
      </c>
      <c r="BI63" s="57"/>
      <c r="BJ63" s="57"/>
      <c r="BK63" s="58"/>
      <c r="BL63" s="55"/>
    </row>
    <row r="64" spans="1:64" s="181" customFormat="1" ht="27" x14ac:dyDescent="0.7">
      <c r="A64" s="172"/>
      <c r="B64" s="210" t="s">
        <v>70</v>
      </c>
      <c r="C64" s="173" t="s">
        <v>176</v>
      </c>
      <c r="D64" s="210" t="s">
        <v>177</v>
      </c>
      <c r="E64" s="210"/>
      <c r="F64" s="174"/>
      <c r="G64" s="210"/>
      <c r="H64" s="210"/>
      <c r="I64" s="175"/>
      <c r="J64" s="175"/>
      <c r="K64" s="175"/>
      <c r="L64" s="175"/>
      <c r="M64" s="175"/>
      <c r="N64" s="175"/>
      <c r="O64" s="175"/>
      <c r="P64" s="175"/>
      <c r="Q64" s="175"/>
      <c r="R64" s="175"/>
      <c r="S64" s="175"/>
      <c r="T64" s="175"/>
      <c r="U64" s="176"/>
      <c r="V64" s="176"/>
      <c r="W64" s="176"/>
      <c r="X64" s="176"/>
      <c r="Y64" s="176"/>
      <c r="Z64" s="177"/>
      <c r="AA64" s="177"/>
      <c r="AB64" s="176"/>
      <c r="AC64" s="176"/>
      <c r="AD64" s="177"/>
      <c r="AE64" s="177"/>
      <c r="AF64" s="177"/>
      <c r="AG64" s="177"/>
      <c r="AH64" s="178">
        <v>20</v>
      </c>
      <c r="AI64" s="177">
        <v>20</v>
      </c>
      <c r="AJ64" s="177">
        <f t="shared" ref="AJ64:AJ65" si="71">SUM(AH64*AI64)</f>
        <v>400</v>
      </c>
      <c r="AK64" s="177">
        <f t="shared" si="68"/>
        <v>400</v>
      </c>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09">
        <f t="shared" si="69"/>
        <v>0</v>
      </c>
      <c r="BH64" s="177">
        <f t="shared" si="70"/>
        <v>400</v>
      </c>
      <c r="BI64" s="179"/>
      <c r="BJ64" s="179"/>
      <c r="BK64" s="180"/>
      <c r="BL64" s="172"/>
    </row>
    <row r="65" spans="1:64" s="38" customFormat="1" ht="75" customHeight="1" x14ac:dyDescent="0.7">
      <c r="A65" s="35"/>
      <c r="B65" s="125" t="s">
        <v>59</v>
      </c>
      <c r="C65" s="158" t="s">
        <v>178</v>
      </c>
      <c r="D65" s="15" t="s">
        <v>179</v>
      </c>
      <c r="E65" s="15" t="s">
        <v>62</v>
      </c>
      <c r="F65" s="16"/>
      <c r="G65" s="15"/>
      <c r="H65" s="15" t="s">
        <v>172</v>
      </c>
      <c r="I65" s="4"/>
      <c r="J65" s="4"/>
      <c r="K65" s="4"/>
      <c r="L65" s="4"/>
      <c r="M65" s="4"/>
      <c r="N65" s="4"/>
      <c r="O65" s="4"/>
      <c r="P65" s="4"/>
      <c r="Q65" s="4"/>
      <c r="R65" s="4"/>
      <c r="S65" s="4"/>
      <c r="T65" s="4"/>
      <c r="U65" s="39">
        <f>SUM(I65*$U$299)</f>
        <v>0</v>
      </c>
      <c r="V65" s="39">
        <f>SUM(J65*$V$299)</f>
        <v>0</v>
      </c>
      <c r="W65" s="39">
        <f>SUM(K65*$W$299)</f>
        <v>0</v>
      </c>
      <c r="X65" s="39">
        <f>SUM(L65*$X$299)</f>
        <v>0</v>
      </c>
      <c r="Y65" s="39">
        <f>SUM(M65*$Y$299)</f>
        <v>0</v>
      </c>
      <c r="Z65" s="40">
        <f>SUM(N65*$Z$299)</f>
        <v>0</v>
      </c>
      <c r="AA65" s="40">
        <f>SUM(O65*$AA$299)</f>
        <v>0</v>
      </c>
      <c r="AB65" s="40" t="s">
        <v>63</v>
      </c>
      <c r="AC65" s="40" t="s">
        <v>63</v>
      </c>
      <c r="AD65" s="40"/>
      <c r="AE65" s="40" t="s">
        <v>63</v>
      </c>
      <c r="AF65" s="40" t="s">
        <v>63</v>
      </c>
      <c r="AG65" s="40">
        <f t="shared" ref="AG65:AG66" si="72">SUM($U65:$AF65)</f>
        <v>0</v>
      </c>
      <c r="AH65" s="41"/>
      <c r="AI65" s="42"/>
      <c r="AJ65" s="42">
        <f t="shared" si="71"/>
        <v>0</v>
      </c>
      <c r="AK65" s="43">
        <f t="shared" si="68"/>
        <v>0</v>
      </c>
      <c r="AL65" s="44"/>
      <c r="AM65" s="44"/>
      <c r="AN65" s="44"/>
      <c r="AO65" s="44"/>
      <c r="AP65" s="44"/>
      <c r="AQ65" s="44"/>
      <c r="AR65" s="44"/>
      <c r="AS65" s="44"/>
      <c r="AT65" s="44"/>
      <c r="AU65" s="44"/>
      <c r="AV65" s="44"/>
      <c r="AW65" s="44"/>
      <c r="AX65" s="44"/>
      <c r="AY65" s="44"/>
      <c r="AZ65" s="44"/>
      <c r="BA65" s="44"/>
      <c r="BB65" s="44"/>
      <c r="BC65" s="44"/>
      <c r="BD65" s="44"/>
      <c r="BE65" s="44"/>
      <c r="BF65" s="44"/>
      <c r="BG65" s="109">
        <f t="shared" si="69"/>
        <v>0</v>
      </c>
      <c r="BH65" s="44">
        <f t="shared" si="70"/>
        <v>0</v>
      </c>
      <c r="BI65" s="46"/>
      <c r="BJ65" s="46"/>
      <c r="BK65" s="47"/>
      <c r="BL65" s="35"/>
    </row>
    <row r="66" spans="1:64" s="38" customFormat="1" ht="35.25" customHeight="1" x14ac:dyDescent="0.7">
      <c r="A66" s="35"/>
      <c r="B66" s="125" t="s">
        <v>59</v>
      </c>
      <c r="C66" s="158" t="s">
        <v>180</v>
      </c>
      <c r="D66" s="15" t="s">
        <v>181</v>
      </c>
      <c r="E66" s="15" t="s">
        <v>69</v>
      </c>
      <c r="F66" s="16"/>
      <c r="G66" s="15"/>
      <c r="H66" s="15" t="s">
        <v>8</v>
      </c>
      <c r="I66" s="4"/>
      <c r="J66" s="4"/>
      <c r="K66" s="4"/>
      <c r="L66" s="4"/>
      <c r="M66" s="4"/>
      <c r="N66" s="4"/>
      <c r="O66" s="4"/>
      <c r="P66" s="4"/>
      <c r="Q66" s="4"/>
      <c r="R66" s="4"/>
      <c r="S66" s="4"/>
      <c r="T66" s="4"/>
      <c r="U66" s="39">
        <f>SUM(I66*$U$299)</f>
        <v>0</v>
      </c>
      <c r="V66" s="39">
        <f>SUM(J66*$V$299)</f>
        <v>0</v>
      </c>
      <c r="W66" s="39">
        <f>SUM(K66*$W$299)</f>
        <v>0</v>
      </c>
      <c r="X66" s="39">
        <f>SUM(L66*$X$299)</f>
        <v>0</v>
      </c>
      <c r="Y66" s="39">
        <f>SUM(M66*$Y$299)</f>
        <v>0</v>
      </c>
      <c r="Z66" s="40">
        <f>SUM(N66*$Z$299)</f>
        <v>0</v>
      </c>
      <c r="AA66" s="40">
        <f>SUM(O66*$AA$299)</f>
        <v>0</v>
      </c>
      <c r="AB66" s="40" t="s">
        <v>63</v>
      </c>
      <c r="AC66" s="40" t="s">
        <v>63</v>
      </c>
      <c r="AD66" s="40"/>
      <c r="AE66" s="40" t="s">
        <v>63</v>
      </c>
      <c r="AF66" s="40" t="s">
        <v>63</v>
      </c>
      <c r="AG66" s="40">
        <f t="shared" si="72"/>
        <v>0</v>
      </c>
      <c r="AH66" s="41"/>
      <c r="AI66" s="42"/>
      <c r="AJ66" s="42">
        <f t="shared" si="67"/>
        <v>0</v>
      </c>
      <c r="AK66" s="43">
        <f t="shared" si="68"/>
        <v>0</v>
      </c>
      <c r="AL66" s="44"/>
      <c r="AM66" s="44"/>
      <c r="AN66" s="44"/>
      <c r="AO66" s="44"/>
      <c r="AP66" s="44"/>
      <c r="AQ66" s="44"/>
      <c r="AR66" s="44"/>
      <c r="AS66" s="44"/>
      <c r="AT66" s="44"/>
      <c r="AU66" s="44"/>
      <c r="AV66" s="44"/>
      <c r="AW66" s="44"/>
      <c r="AX66" s="44"/>
      <c r="AY66" s="44"/>
      <c r="AZ66" s="44"/>
      <c r="BA66" s="44"/>
      <c r="BB66" s="44"/>
      <c r="BC66" s="44"/>
      <c r="BD66" s="44"/>
      <c r="BE66" s="44"/>
      <c r="BF66" s="44"/>
      <c r="BG66" s="109">
        <f t="shared" si="69"/>
        <v>0</v>
      </c>
      <c r="BH66" s="44">
        <f t="shared" ref="BH66:BH71" si="73">$AK66-$BG66</f>
        <v>0</v>
      </c>
      <c r="BI66" s="46"/>
      <c r="BJ66" s="46"/>
      <c r="BK66" s="47"/>
      <c r="BL66" s="35"/>
    </row>
    <row r="67" spans="1:64" s="181" customFormat="1" ht="15.75" customHeight="1" x14ac:dyDescent="0.7">
      <c r="A67" s="172"/>
      <c r="B67" s="210" t="s">
        <v>70</v>
      </c>
      <c r="C67" s="173" t="s">
        <v>176</v>
      </c>
      <c r="D67" s="210" t="s">
        <v>182</v>
      </c>
      <c r="E67" s="210"/>
      <c r="F67" s="174"/>
      <c r="G67" s="210"/>
      <c r="H67" s="210"/>
      <c r="I67" s="175"/>
      <c r="J67" s="175"/>
      <c r="K67" s="175"/>
      <c r="L67" s="175"/>
      <c r="M67" s="175"/>
      <c r="N67" s="175"/>
      <c r="O67" s="175"/>
      <c r="P67" s="175"/>
      <c r="Q67" s="175"/>
      <c r="R67" s="175"/>
      <c r="S67" s="175"/>
      <c r="T67" s="175"/>
      <c r="U67" s="176"/>
      <c r="V67" s="176"/>
      <c r="W67" s="176"/>
      <c r="X67" s="176"/>
      <c r="Y67" s="176"/>
      <c r="Z67" s="177"/>
      <c r="AA67" s="177"/>
      <c r="AB67" s="176"/>
      <c r="AC67" s="176"/>
      <c r="AD67" s="177"/>
      <c r="AE67" s="177"/>
      <c r="AF67" s="177"/>
      <c r="AG67" s="177"/>
      <c r="AH67" s="178">
        <v>6</v>
      </c>
      <c r="AI67" s="177">
        <v>100</v>
      </c>
      <c r="AJ67" s="177">
        <f>SUM(AH67*AI67)</f>
        <v>600</v>
      </c>
      <c r="AK67" s="177">
        <f>SUM(AG67+AJ67)</f>
        <v>600</v>
      </c>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09">
        <f t="shared" si="69"/>
        <v>0</v>
      </c>
      <c r="BH67" s="177">
        <f>$AK67-$BG67</f>
        <v>600</v>
      </c>
      <c r="BI67" s="179"/>
      <c r="BJ67" s="179"/>
      <c r="BK67" s="180"/>
      <c r="BL67" s="172"/>
    </row>
    <row r="68" spans="1:64" s="59" customFormat="1" ht="57" customHeight="1" x14ac:dyDescent="0.75">
      <c r="A68" s="55"/>
      <c r="B68" s="273" t="s">
        <v>59</v>
      </c>
      <c r="C68" s="161" t="s">
        <v>183</v>
      </c>
      <c r="D68" s="15" t="s">
        <v>184</v>
      </c>
      <c r="E68" s="15" t="s">
        <v>185</v>
      </c>
      <c r="F68" s="16"/>
      <c r="G68" s="15"/>
      <c r="H68" s="15" t="s">
        <v>16</v>
      </c>
      <c r="I68" s="4"/>
      <c r="J68" s="4"/>
      <c r="K68" s="4"/>
      <c r="L68" s="4"/>
      <c r="M68" s="4"/>
      <c r="N68" s="4"/>
      <c r="O68" s="4"/>
      <c r="P68" s="4"/>
      <c r="Q68" s="4"/>
      <c r="R68" s="4"/>
      <c r="S68" s="4"/>
      <c r="T68" s="4"/>
      <c r="U68" s="39">
        <f>SUM(I68*$U$299)</f>
        <v>0</v>
      </c>
      <c r="V68" s="39">
        <f>SUM(J68*$V$299)</f>
        <v>0</v>
      </c>
      <c r="W68" s="39">
        <f>SUM(K68*$W$299)</f>
        <v>0</v>
      </c>
      <c r="X68" s="39">
        <f>SUM(L68*$X$299)</f>
        <v>0</v>
      </c>
      <c r="Y68" s="39">
        <f>SUM(M68*$Y$299)</f>
        <v>0</v>
      </c>
      <c r="Z68" s="40">
        <f>SUM(N68*$Z$299)</f>
        <v>0</v>
      </c>
      <c r="AA68" s="40">
        <f>SUM(O68*$AA$299)</f>
        <v>0</v>
      </c>
      <c r="AB68" s="40" t="s">
        <v>63</v>
      </c>
      <c r="AC68" s="40" t="s">
        <v>63</v>
      </c>
      <c r="AD68" s="40"/>
      <c r="AE68" s="40" t="s">
        <v>63</v>
      </c>
      <c r="AF68" s="40" t="s">
        <v>63</v>
      </c>
      <c r="AG68" s="40">
        <f t="shared" ref="AG68:AG71" si="74">SUM($U68:$AF68)</f>
        <v>0</v>
      </c>
      <c r="AH68" s="41"/>
      <c r="AI68" s="42"/>
      <c r="AJ68" s="42">
        <f t="shared" ref="AJ68" si="75">SUM(AH68*AI68)</f>
        <v>0</v>
      </c>
      <c r="AK68" s="43">
        <f t="shared" ref="AK68" si="76">SUM(AG68+AJ68)</f>
        <v>0</v>
      </c>
      <c r="AL68" s="56"/>
      <c r="AM68" s="56"/>
      <c r="AN68" s="56"/>
      <c r="AO68" s="56"/>
      <c r="AP68" s="56"/>
      <c r="AQ68" s="56"/>
      <c r="AR68" s="56"/>
      <c r="AS68" s="56"/>
      <c r="AT68" s="56"/>
      <c r="AU68" s="56"/>
      <c r="AV68" s="56"/>
      <c r="AW68" s="56"/>
      <c r="AX68" s="56"/>
      <c r="AY68" s="56"/>
      <c r="AZ68" s="56"/>
      <c r="BA68" s="56"/>
      <c r="BB68" s="56"/>
      <c r="BC68" s="56"/>
      <c r="BD68" s="56"/>
      <c r="BE68" s="56"/>
      <c r="BF68" s="56"/>
      <c r="BG68" s="109">
        <f t="shared" si="69"/>
        <v>0</v>
      </c>
      <c r="BH68" s="44">
        <f t="shared" ref="BH68" si="77">$AK68-$BG68</f>
        <v>0</v>
      </c>
      <c r="BI68" s="57"/>
      <c r="BJ68" s="57"/>
      <c r="BK68" s="58"/>
      <c r="BL68" s="55"/>
    </row>
    <row r="69" spans="1:64" s="51" customFormat="1" ht="78.75" customHeight="1" x14ac:dyDescent="0.7">
      <c r="A69" s="48"/>
      <c r="B69" s="125" t="s">
        <v>59</v>
      </c>
      <c r="C69" s="161" t="s">
        <v>186</v>
      </c>
      <c r="D69" s="49" t="s">
        <v>187</v>
      </c>
      <c r="E69" s="15" t="s">
        <v>144</v>
      </c>
      <c r="F69" s="16"/>
      <c r="G69" s="15"/>
      <c r="H69" s="15" t="s">
        <v>16</v>
      </c>
      <c r="I69" s="4"/>
      <c r="J69" s="4"/>
      <c r="K69" s="4"/>
      <c r="L69" s="4"/>
      <c r="M69" s="4"/>
      <c r="N69" s="4"/>
      <c r="O69" s="4"/>
      <c r="P69" s="4"/>
      <c r="Q69" s="4"/>
      <c r="R69" s="4"/>
      <c r="S69" s="4"/>
      <c r="T69" s="4"/>
      <c r="U69" s="39">
        <f>SUM(I69*$U$299)</f>
        <v>0</v>
      </c>
      <c r="V69" s="39">
        <f>SUM(J69*$V$299)</f>
        <v>0</v>
      </c>
      <c r="W69" s="39">
        <f>SUM(K69*$W$299)</f>
        <v>0</v>
      </c>
      <c r="X69" s="39">
        <f>SUM(L69*$X$299)</f>
        <v>0</v>
      </c>
      <c r="Y69" s="39">
        <f>SUM(M69*$Y$299)</f>
        <v>0</v>
      </c>
      <c r="Z69" s="40">
        <f>SUM(N69*$Z$299)</f>
        <v>0</v>
      </c>
      <c r="AA69" s="40">
        <f>SUM(O69*$AA$299)</f>
        <v>0</v>
      </c>
      <c r="AB69" s="40" t="s">
        <v>63</v>
      </c>
      <c r="AC69" s="40" t="s">
        <v>63</v>
      </c>
      <c r="AD69" s="40"/>
      <c r="AE69" s="40" t="s">
        <v>63</v>
      </c>
      <c r="AF69" s="40" t="s">
        <v>63</v>
      </c>
      <c r="AG69" s="40">
        <f t="shared" si="74"/>
        <v>0</v>
      </c>
      <c r="AH69" s="41"/>
      <c r="AI69" s="42"/>
      <c r="AJ69" s="42">
        <f>SUM(AH69*AI69)</f>
        <v>0</v>
      </c>
      <c r="AK69" s="43">
        <f>SUM(AG69+AJ69)</f>
        <v>0</v>
      </c>
      <c r="AL69" s="44"/>
      <c r="AM69" s="44"/>
      <c r="AN69" s="44"/>
      <c r="AO69" s="44"/>
      <c r="AP69" s="44"/>
      <c r="AQ69" s="44"/>
      <c r="AR69" s="44"/>
      <c r="AS69" s="44"/>
      <c r="AT69" s="44"/>
      <c r="AU69" s="44"/>
      <c r="AV69" s="44"/>
      <c r="AW69" s="44"/>
      <c r="AX69" s="44"/>
      <c r="AY69" s="44"/>
      <c r="AZ69" s="44"/>
      <c r="BA69" s="44"/>
      <c r="BB69" s="44"/>
      <c r="BC69" s="44"/>
      <c r="BD69" s="44"/>
      <c r="BE69" s="44"/>
      <c r="BF69" s="44"/>
      <c r="BG69" s="109">
        <f t="shared" si="69"/>
        <v>0</v>
      </c>
      <c r="BH69" s="44">
        <f t="shared" si="73"/>
        <v>0</v>
      </c>
      <c r="BI69" s="46"/>
      <c r="BJ69" s="46"/>
      <c r="BK69" s="50"/>
      <c r="BL69" s="48"/>
    </row>
    <row r="70" spans="1:64" s="51" customFormat="1" ht="43.5" customHeight="1" x14ac:dyDescent="0.7">
      <c r="A70" s="48"/>
      <c r="B70" s="125" t="s">
        <v>59</v>
      </c>
      <c r="C70" s="158" t="s">
        <v>188</v>
      </c>
      <c r="D70" s="49" t="s">
        <v>189</v>
      </c>
      <c r="E70" s="15" t="s">
        <v>147</v>
      </c>
      <c r="F70" s="16"/>
      <c r="G70" s="15"/>
      <c r="H70" s="15" t="s">
        <v>190</v>
      </c>
      <c r="I70" s="4"/>
      <c r="J70" s="4"/>
      <c r="K70" s="4"/>
      <c r="L70" s="4"/>
      <c r="M70" s="4"/>
      <c r="N70" s="4"/>
      <c r="O70" s="4"/>
      <c r="P70" s="4"/>
      <c r="Q70" s="4"/>
      <c r="R70" s="4"/>
      <c r="S70" s="4"/>
      <c r="T70" s="4"/>
      <c r="U70" s="39">
        <f>SUM(I70*$U$299)</f>
        <v>0</v>
      </c>
      <c r="V70" s="39">
        <f>SUM(J70*$V$299)</f>
        <v>0</v>
      </c>
      <c r="W70" s="39">
        <f>SUM(K70*$W$299)</f>
        <v>0</v>
      </c>
      <c r="X70" s="39">
        <f>SUM(L70*$X$299)</f>
        <v>0</v>
      </c>
      <c r="Y70" s="39">
        <f>SUM(M70*$Y$299)</f>
        <v>0</v>
      </c>
      <c r="Z70" s="40">
        <f>SUM(N70*$Z$299)</f>
        <v>0</v>
      </c>
      <c r="AA70" s="40">
        <f>SUM(O70*$AA$299)</f>
        <v>0</v>
      </c>
      <c r="AB70" s="40" t="s">
        <v>63</v>
      </c>
      <c r="AC70" s="40" t="s">
        <v>63</v>
      </c>
      <c r="AD70" s="40"/>
      <c r="AE70" s="40" t="s">
        <v>63</v>
      </c>
      <c r="AF70" s="40" t="s">
        <v>63</v>
      </c>
      <c r="AG70" s="40">
        <f t="shared" si="74"/>
        <v>0</v>
      </c>
      <c r="AH70" s="41"/>
      <c r="AI70" s="42"/>
      <c r="AJ70" s="42">
        <f>SUM(AH70*AI70)</f>
        <v>0</v>
      </c>
      <c r="AK70" s="43">
        <f>SUM(AG70+AJ70)</f>
        <v>0</v>
      </c>
      <c r="AL70" s="44"/>
      <c r="AM70" s="44"/>
      <c r="AN70" s="44"/>
      <c r="AO70" s="44"/>
      <c r="AP70" s="44"/>
      <c r="AQ70" s="44"/>
      <c r="AR70" s="44"/>
      <c r="AS70" s="44"/>
      <c r="AT70" s="44"/>
      <c r="AU70" s="44"/>
      <c r="AV70" s="44"/>
      <c r="AW70" s="44"/>
      <c r="AX70" s="44"/>
      <c r="AY70" s="44"/>
      <c r="AZ70" s="44"/>
      <c r="BA70" s="44"/>
      <c r="BB70" s="44"/>
      <c r="BC70" s="44"/>
      <c r="BD70" s="44"/>
      <c r="BE70" s="44"/>
      <c r="BF70" s="44"/>
      <c r="BG70" s="109">
        <f t="shared" si="69"/>
        <v>0</v>
      </c>
      <c r="BH70" s="44">
        <f t="shared" si="73"/>
        <v>0</v>
      </c>
      <c r="BI70" s="46"/>
      <c r="BJ70" s="46"/>
      <c r="BK70" s="50"/>
      <c r="BL70" s="48"/>
    </row>
    <row r="71" spans="1:64" s="51" customFormat="1" ht="57" customHeight="1" x14ac:dyDescent="0.7">
      <c r="A71" s="48"/>
      <c r="B71" s="125" t="s">
        <v>59</v>
      </c>
      <c r="C71" s="158" t="s">
        <v>191</v>
      </c>
      <c r="D71" s="49" t="s">
        <v>192</v>
      </c>
      <c r="E71" s="15" t="s">
        <v>150</v>
      </c>
      <c r="F71" s="16"/>
      <c r="G71" s="15"/>
      <c r="H71" s="15" t="s">
        <v>8</v>
      </c>
      <c r="I71" s="4"/>
      <c r="J71" s="4"/>
      <c r="K71" s="4"/>
      <c r="L71" s="4"/>
      <c r="M71" s="4"/>
      <c r="N71" s="4"/>
      <c r="O71" s="4"/>
      <c r="P71" s="4"/>
      <c r="Q71" s="4"/>
      <c r="R71" s="4"/>
      <c r="S71" s="4"/>
      <c r="T71" s="4"/>
      <c r="U71" s="39">
        <f>SUM(I71*$U$299)</f>
        <v>0</v>
      </c>
      <c r="V71" s="39">
        <f>SUM(J71*$V$299)</f>
        <v>0</v>
      </c>
      <c r="W71" s="39">
        <f>SUM(K71*$W$299)</f>
        <v>0</v>
      </c>
      <c r="X71" s="39">
        <f>SUM(L71*$X$299)</f>
        <v>0</v>
      </c>
      <c r="Y71" s="39">
        <f>SUM(M71*$Y$299)</f>
        <v>0</v>
      </c>
      <c r="Z71" s="40">
        <f>SUM(N71*$Z$299)</f>
        <v>0</v>
      </c>
      <c r="AA71" s="40">
        <f>SUM(O71*$AA$299)</f>
        <v>0</v>
      </c>
      <c r="AB71" s="40" t="s">
        <v>63</v>
      </c>
      <c r="AC71" s="40" t="s">
        <v>63</v>
      </c>
      <c r="AD71" s="40"/>
      <c r="AE71" s="40" t="s">
        <v>63</v>
      </c>
      <c r="AF71" s="40" t="s">
        <v>63</v>
      </c>
      <c r="AG71" s="40">
        <f t="shared" si="74"/>
        <v>0</v>
      </c>
      <c r="AH71" s="41"/>
      <c r="AI71" s="42"/>
      <c r="AJ71" s="42">
        <f>SUM(AH71*AI71)</f>
        <v>0</v>
      </c>
      <c r="AK71" s="43">
        <f>SUM(AG71+AJ71)</f>
        <v>0</v>
      </c>
      <c r="AL71" s="44"/>
      <c r="AM71" s="44"/>
      <c r="AN71" s="44"/>
      <c r="AO71" s="44"/>
      <c r="AP71" s="44"/>
      <c r="AQ71" s="44"/>
      <c r="AR71" s="44"/>
      <c r="AS71" s="44"/>
      <c r="AT71" s="44"/>
      <c r="AU71" s="44"/>
      <c r="AV71" s="44"/>
      <c r="AW71" s="44"/>
      <c r="AX71" s="44"/>
      <c r="AY71" s="44"/>
      <c r="AZ71" s="44"/>
      <c r="BA71" s="44"/>
      <c r="BB71" s="44"/>
      <c r="BC71" s="44"/>
      <c r="BD71" s="44"/>
      <c r="BE71" s="44"/>
      <c r="BF71" s="44"/>
      <c r="BG71" s="109">
        <f t="shared" si="69"/>
        <v>0</v>
      </c>
      <c r="BH71" s="44">
        <f t="shared" si="73"/>
        <v>0</v>
      </c>
      <c r="BI71" s="46"/>
      <c r="BJ71" s="46"/>
      <c r="BK71" s="50"/>
      <c r="BL71" s="48"/>
    </row>
    <row r="72" spans="1:64" s="227" customFormat="1" ht="72" customHeight="1" x14ac:dyDescent="0.75">
      <c r="A72" s="223"/>
      <c r="B72" s="228" t="s">
        <v>55</v>
      </c>
      <c r="C72" s="229" t="s">
        <v>193</v>
      </c>
      <c r="D72" s="228" t="s">
        <v>194</v>
      </c>
      <c r="E72" s="228" t="s">
        <v>195</v>
      </c>
      <c r="F72" s="230"/>
      <c r="G72" s="215"/>
      <c r="H72" s="215"/>
      <c r="I72" s="224">
        <f t="shared" ref="I72:AG72" si="78">SUM(I73:I86)</f>
        <v>0</v>
      </c>
      <c r="J72" s="224">
        <f t="shared" si="78"/>
        <v>0</v>
      </c>
      <c r="K72" s="224">
        <f t="shared" si="78"/>
        <v>0</v>
      </c>
      <c r="L72" s="224">
        <f t="shared" si="78"/>
        <v>0</v>
      </c>
      <c r="M72" s="224">
        <f t="shared" si="78"/>
        <v>0</v>
      </c>
      <c r="N72" s="224">
        <f t="shared" si="78"/>
        <v>0</v>
      </c>
      <c r="O72" s="224">
        <f t="shared" si="78"/>
        <v>0</v>
      </c>
      <c r="P72" s="224">
        <f t="shared" si="78"/>
        <v>0</v>
      </c>
      <c r="Q72" s="224">
        <f t="shared" si="78"/>
        <v>0</v>
      </c>
      <c r="R72" s="224">
        <f t="shared" si="78"/>
        <v>0</v>
      </c>
      <c r="S72" s="224">
        <f t="shared" si="78"/>
        <v>0</v>
      </c>
      <c r="T72" s="224">
        <f t="shared" si="78"/>
        <v>0</v>
      </c>
      <c r="U72" s="225">
        <f t="shared" si="78"/>
        <v>0</v>
      </c>
      <c r="V72" s="225">
        <f t="shared" si="78"/>
        <v>0</v>
      </c>
      <c r="W72" s="225">
        <f t="shared" si="78"/>
        <v>0</v>
      </c>
      <c r="X72" s="225">
        <f t="shared" si="78"/>
        <v>0</v>
      </c>
      <c r="Y72" s="225">
        <f t="shared" si="78"/>
        <v>0</v>
      </c>
      <c r="Z72" s="225">
        <f t="shared" si="78"/>
        <v>0</v>
      </c>
      <c r="AA72" s="225">
        <f t="shared" si="78"/>
        <v>0</v>
      </c>
      <c r="AB72" s="225">
        <f t="shared" si="78"/>
        <v>0</v>
      </c>
      <c r="AC72" s="225">
        <f t="shared" si="78"/>
        <v>0</v>
      </c>
      <c r="AD72" s="225">
        <f t="shared" si="78"/>
        <v>0</v>
      </c>
      <c r="AE72" s="225">
        <f t="shared" si="78"/>
        <v>0</v>
      </c>
      <c r="AF72" s="225">
        <f t="shared" si="78"/>
        <v>0</v>
      </c>
      <c r="AG72" s="225">
        <f t="shared" si="78"/>
        <v>0</v>
      </c>
      <c r="AH72" s="224"/>
      <c r="AI72" s="225"/>
      <c r="AJ72" s="225">
        <f t="shared" ref="AJ72:BJ72" si="79">SUM(AJ73:AJ86)</f>
        <v>9800</v>
      </c>
      <c r="AK72" s="225">
        <f t="shared" si="79"/>
        <v>9800</v>
      </c>
      <c r="AL72" s="225">
        <f t="shared" si="79"/>
        <v>0</v>
      </c>
      <c r="AM72" s="225">
        <f t="shared" si="79"/>
        <v>0</v>
      </c>
      <c r="AN72" s="225">
        <f t="shared" si="79"/>
        <v>0</v>
      </c>
      <c r="AO72" s="225">
        <f t="shared" si="79"/>
        <v>0</v>
      </c>
      <c r="AP72" s="225">
        <f t="shared" si="79"/>
        <v>0</v>
      </c>
      <c r="AQ72" s="225">
        <f t="shared" si="79"/>
        <v>0</v>
      </c>
      <c r="AR72" s="225">
        <f t="shared" si="79"/>
        <v>0</v>
      </c>
      <c r="AS72" s="225">
        <f t="shared" si="79"/>
        <v>0</v>
      </c>
      <c r="AT72" s="225">
        <f t="shared" si="79"/>
        <v>0</v>
      </c>
      <c r="AU72" s="225">
        <f t="shared" si="79"/>
        <v>0</v>
      </c>
      <c r="AV72" s="225">
        <f t="shared" si="79"/>
        <v>0</v>
      </c>
      <c r="AW72" s="225">
        <f t="shared" si="79"/>
        <v>0</v>
      </c>
      <c r="AX72" s="225">
        <f t="shared" si="79"/>
        <v>0</v>
      </c>
      <c r="AY72" s="225">
        <f t="shared" si="79"/>
        <v>0</v>
      </c>
      <c r="AZ72" s="225">
        <f t="shared" si="79"/>
        <v>0</v>
      </c>
      <c r="BA72" s="225">
        <f t="shared" si="79"/>
        <v>0</v>
      </c>
      <c r="BB72" s="225">
        <f t="shared" si="79"/>
        <v>0</v>
      </c>
      <c r="BC72" s="225">
        <f t="shared" si="79"/>
        <v>0</v>
      </c>
      <c r="BD72" s="225">
        <f t="shared" si="79"/>
        <v>0</v>
      </c>
      <c r="BE72" s="225">
        <f t="shared" si="79"/>
        <v>0</v>
      </c>
      <c r="BF72" s="225">
        <f t="shared" si="79"/>
        <v>0</v>
      </c>
      <c r="BG72" s="225">
        <f t="shared" si="79"/>
        <v>0</v>
      </c>
      <c r="BH72" s="225">
        <f t="shared" si="79"/>
        <v>9800</v>
      </c>
      <c r="BI72" s="225">
        <f t="shared" si="79"/>
        <v>0</v>
      </c>
      <c r="BJ72" s="225">
        <f t="shared" si="79"/>
        <v>0</v>
      </c>
      <c r="BK72" s="226"/>
      <c r="BL72" s="223"/>
    </row>
    <row r="73" spans="1:64" s="59" customFormat="1" ht="129.75" customHeight="1" x14ac:dyDescent="0.75">
      <c r="A73" s="55"/>
      <c r="B73" s="273" t="s">
        <v>59</v>
      </c>
      <c r="C73" s="161" t="s">
        <v>196</v>
      </c>
      <c r="D73" s="15" t="s">
        <v>197</v>
      </c>
      <c r="E73" s="15" t="s">
        <v>198</v>
      </c>
      <c r="F73" s="16"/>
      <c r="G73" s="15"/>
      <c r="H73" s="15" t="s">
        <v>172</v>
      </c>
      <c r="I73" s="4"/>
      <c r="J73" s="4"/>
      <c r="K73" s="4"/>
      <c r="L73" s="4"/>
      <c r="M73" s="4"/>
      <c r="N73" s="4"/>
      <c r="O73" s="4"/>
      <c r="P73" s="4"/>
      <c r="Q73" s="4"/>
      <c r="R73" s="4"/>
      <c r="S73" s="4"/>
      <c r="T73" s="4"/>
      <c r="U73" s="39">
        <f>SUM(I73*$U$299)</f>
        <v>0</v>
      </c>
      <c r="V73" s="39">
        <f>SUM(J73*$V$299)</f>
        <v>0</v>
      </c>
      <c r="W73" s="39">
        <f>SUM(K73*$W$299)</f>
        <v>0</v>
      </c>
      <c r="X73" s="39">
        <f>SUM(L73*$X$299)</f>
        <v>0</v>
      </c>
      <c r="Y73" s="39">
        <f>SUM(M73*$Y$299)</f>
        <v>0</v>
      </c>
      <c r="Z73" s="40">
        <f>SUM(N73*$Z$299)</f>
        <v>0</v>
      </c>
      <c r="AA73" s="40">
        <f>SUM(O73*$AA$299)</f>
        <v>0</v>
      </c>
      <c r="AB73" s="40" t="s">
        <v>63</v>
      </c>
      <c r="AC73" s="40" t="s">
        <v>63</v>
      </c>
      <c r="AD73" s="40"/>
      <c r="AE73" s="40" t="s">
        <v>63</v>
      </c>
      <c r="AF73" s="40" t="s">
        <v>63</v>
      </c>
      <c r="AG73" s="40">
        <f t="shared" ref="AG73:AG84" si="80">SUM($U73:$AF73)</f>
        <v>0</v>
      </c>
      <c r="AH73" s="41"/>
      <c r="AI73" s="42"/>
      <c r="AJ73" s="42">
        <f t="shared" ref="AJ73:AJ76" si="81">SUM(AH73*AI73)</f>
        <v>0</v>
      </c>
      <c r="AK73" s="43">
        <f t="shared" ref="AK73:AK76" si="82">SUM(AG73+AJ73)</f>
        <v>0</v>
      </c>
      <c r="AL73" s="56"/>
      <c r="AM73" s="56"/>
      <c r="AN73" s="56"/>
      <c r="AO73" s="56"/>
      <c r="AP73" s="56"/>
      <c r="AQ73" s="56"/>
      <c r="AR73" s="56"/>
      <c r="AS73" s="56"/>
      <c r="AT73" s="56"/>
      <c r="AU73" s="56"/>
      <c r="AV73" s="56"/>
      <c r="AW73" s="56"/>
      <c r="AX73" s="56"/>
      <c r="AY73" s="56"/>
      <c r="AZ73" s="56"/>
      <c r="BA73" s="56"/>
      <c r="BB73" s="56"/>
      <c r="BC73" s="56"/>
      <c r="BD73" s="56"/>
      <c r="BE73" s="56"/>
      <c r="BF73" s="56"/>
      <c r="BG73" s="109">
        <f t="shared" ref="BG73:BG86" si="83">SUM(AL73:BF73)</f>
        <v>0</v>
      </c>
      <c r="BH73" s="44">
        <f t="shared" ref="BH73:BH86" si="84">$AK73-$BG73</f>
        <v>0</v>
      </c>
      <c r="BI73" s="57"/>
      <c r="BJ73" s="57"/>
      <c r="BK73" s="58"/>
      <c r="BL73" s="55"/>
    </row>
    <row r="74" spans="1:64" s="59" customFormat="1" ht="59.25" customHeight="1" x14ac:dyDescent="0.75">
      <c r="A74" s="55"/>
      <c r="B74" s="273" t="s">
        <v>59</v>
      </c>
      <c r="C74" s="161" t="s">
        <v>199</v>
      </c>
      <c r="D74" s="15" t="s">
        <v>200</v>
      </c>
      <c r="E74" s="15" t="s">
        <v>201</v>
      </c>
      <c r="F74" s="16"/>
      <c r="G74" s="15"/>
      <c r="H74" s="15" t="s">
        <v>172</v>
      </c>
      <c r="I74" s="4"/>
      <c r="J74" s="4"/>
      <c r="K74" s="4"/>
      <c r="L74" s="4"/>
      <c r="M74" s="4"/>
      <c r="N74" s="4"/>
      <c r="O74" s="4"/>
      <c r="P74" s="4"/>
      <c r="Q74" s="4"/>
      <c r="R74" s="4"/>
      <c r="S74" s="4"/>
      <c r="T74" s="4"/>
      <c r="U74" s="39">
        <f>SUM(I74*$U$299)</f>
        <v>0</v>
      </c>
      <c r="V74" s="39">
        <f>SUM(J74*$V$299)</f>
        <v>0</v>
      </c>
      <c r="W74" s="39">
        <f>SUM(K74*$W$299)</f>
        <v>0</v>
      </c>
      <c r="X74" s="39">
        <f>SUM(L74*$X$299)</f>
        <v>0</v>
      </c>
      <c r="Y74" s="39">
        <f>SUM(M74*$Y$299)</f>
        <v>0</v>
      </c>
      <c r="Z74" s="40">
        <f>SUM(N74*$Z$299)</f>
        <v>0</v>
      </c>
      <c r="AA74" s="40">
        <f>SUM(O74*$AA$299)</f>
        <v>0</v>
      </c>
      <c r="AB74" s="40" t="s">
        <v>63</v>
      </c>
      <c r="AC74" s="40" t="s">
        <v>63</v>
      </c>
      <c r="AD74" s="40"/>
      <c r="AE74" s="40" t="s">
        <v>63</v>
      </c>
      <c r="AF74" s="40" t="s">
        <v>63</v>
      </c>
      <c r="AG74" s="40">
        <f t="shared" si="80"/>
        <v>0</v>
      </c>
      <c r="AH74" s="41"/>
      <c r="AI74" s="42"/>
      <c r="AJ74" s="42">
        <f t="shared" si="81"/>
        <v>0</v>
      </c>
      <c r="AK74" s="43">
        <f t="shared" si="82"/>
        <v>0</v>
      </c>
      <c r="AL74" s="56"/>
      <c r="AM74" s="56"/>
      <c r="AN74" s="56"/>
      <c r="AO74" s="56"/>
      <c r="AP74" s="56"/>
      <c r="AQ74" s="56"/>
      <c r="AR74" s="56"/>
      <c r="AS74" s="56"/>
      <c r="AT74" s="56"/>
      <c r="AU74" s="56"/>
      <c r="AV74" s="56"/>
      <c r="AW74" s="56"/>
      <c r="AX74" s="56"/>
      <c r="AY74" s="56"/>
      <c r="AZ74" s="56"/>
      <c r="BA74" s="56"/>
      <c r="BB74" s="56"/>
      <c r="BC74" s="56"/>
      <c r="BD74" s="56"/>
      <c r="BE74" s="56"/>
      <c r="BF74" s="56"/>
      <c r="BG74" s="109">
        <f t="shared" si="83"/>
        <v>0</v>
      </c>
      <c r="BH74" s="44">
        <f t="shared" si="84"/>
        <v>0</v>
      </c>
      <c r="BI74" s="57"/>
      <c r="BJ74" s="57"/>
      <c r="BK74" s="58"/>
      <c r="BL74" s="55"/>
    </row>
    <row r="75" spans="1:64" s="59" customFormat="1" ht="72" customHeight="1" x14ac:dyDescent="0.75">
      <c r="A75" s="55"/>
      <c r="B75" s="273" t="s">
        <v>59</v>
      </c>
      <c r="C75" s="161" t="s">
        <v>202</v>
      </c>
      <c r="D75" s="15" t="s">
        <v>203</v>
      </c>
      <c r="E75" s="15" t="s">
        <v>204</v>
      </c>
      <c r="F75" s="16"/>
      <c r="G75" s="15"/>
      <c r="H75" s="15" t="s">
        <v>16</v>
      </c>
      <c r="I75" s="4"/>
      <c r="J75" s="4"/>
      <c r="K75" s="4"/>
      <c r="L75" s="4"/>
      <c r="M75" s="4"/>
      <c r="N75" s="4"/>
      <c r="O75" s="4"/>
      <c r="P75" s="4"/>
      <c r="Q75" s="4"/>
      <c r="R75" s="4"/>
      <c r="S75" s="4"/>
      <c r="T75" s="4"/>
      <c r="U75" s="39">
        <f>SUM(I75*$U$299)</f>
        <v>0</v>
      </c>
      <c r="V75" s="39">
        <f>SUM(J75*$V$299)</f>
        <v>0</v>
      </c>
      <c r="W75" s="39">
        <f>SUM(K75*$W$299)</f>
        <v>0</v>
      </c>
      <c r="X75" s="39">
        <f>SUM(L75*$X$299)</f>
        <v>0</v>
      </c>
      <c r="Y75" s="39">
        <f>SUM(M75*$Y$299)</f>
        <v>0</v>
      </c>
      <c r="Z75" s="40">
        <f>SUM(N75*$Z$299)</f>
        <v>0</v>
      </c>
      <c r="AA75" s="40">
        <f>SUM(O75*$AA$299)</f>
        <v>0</v>
      </c>
      <c r="AB75" s="40" t="s">
        <v>63</v>
      </c>
      <c r="AC75" s="40" t="s">
        <v>63</v>
      </c>
      <c r="AD75" s="40"/>
      <c r="AE75" s="40" t="s">
        <v>63</v>
      </c>
      <c r="AF75" s="40" t="s">
        <v>63</v>
      </c>
      <c r="AG75" s="40">
        <f t="shared" si="80"/>
        <v>0</v>
      </c>
      <c r="AH75" s="41"/>
      <c r="AI75" s="42"/>
      <c r="AJ75" s="42">
        <f t="shared" si="81"/>
        <v>0</v>
      </c>
      <c r="AK75" s="43">
        <f t="shared" si="82"/>
        <v>0</v>
      </c>
      <c r="AL75" s="56"/>
      <c r="AM75" s="56"/>
      <c r="AN75" s="56"/>
      <c r="AO75" s="56"/>
      <c r="AP75" s="56"/>
      <c r="AQ75" s="56"/>
      <c r="AR75" s="56"/>
      <c r="AS75" s="56"/>
      <c r="AT75" s="56"/>
      <c r="AU75" s="56"/>
      <c r="AV75" s="56"/>
      <c r="AW75" s="56"/>
      <c r="AX75" s="56"/>
      <c r="AY75" s="56"/>
      <c r="AZ75" s="56"/>
      <c r="BA75" s="56"/>
      <c r="BB75" s="56"/>
      <c r="BC75" s="56"/>
      <c r="BD75" s="56"/>
      <c r="BE75" s="56"/>
      <c r="BF75" s="56"/>
      <c r="BG75" s="109">
        <f t="shared" si="83"/>
        <v>0</v>
      </c>
      <c r="BH75" s="44">
        <f t="shared" si="84"/>
        <v>0</v>
      </c>
      <c r="BI75" s="57"/>
      <c r="BJ75" s="57"/>
      <c r="BK75" s="58"/>
      <c r="BL75" s="55"/>
    </row>
    <row r="76" spans="1:64" s="59" customFormat="1" ht="81" customHeight="1" x14ac:dyDescent="0.75">
      <c r="A76" s="55"/>
      <c r="B76" s="273" t="s">
        <v>59</v>
      </c>
      <c r="C76" s="161" t="s">
        <v>205</v>
      </c>
      <c r="D76" s="15" t="s">
        <v>206</v>
      </c>
      <c r="E76" s="15" t="s">
        <v>207</v>
      </c>
      <c r="F76" s="16"/>
      <c r="G76" s="15"/>
      <c r="H76" s="15" t="s">
        <v>172</v>
      </c>
      <c r="I76" s="4"/>
      <c r="J76" s="4"/>
      <c r="K76" s="4"/>
      <c r="L76" s="4"/>
      <c r="M76" s="4"/>
      <c r="N76" s="4"/>
      <c r="O76" s="4"/>
      <c r="P76" s="4"/>
      <c r="Q76" s="4"/>
      <c r="R76" s="4"/>
      <c r="S76" s="4"/>
      <c r="T76" s="4"/>
      <c r="U76" s="39">
        <f>SUM(I76*$U$299)</f>
        <v>0</v>
      </c>
      <c r="V76" s="39">
        <f>SUM(J76*$V$299)</f>
        <v>0</v>
      </c>
      <c r="W76" s="39">
        <f>SUM(K76*$W$299)</f>
        <v>0</v>
      </c>
      <c r="X76" s="39">
        <f>SUM(L76*$X$299)</f>
        <v>0</v>
      </c>
      <c r="Y76" s="39">
        <f>SUM(M76*$Y$299)</f>
        <v>0</v>
      </c>
      <c r="Z76" s="40">
        <f>SUM(N76*$Z$299)</f>
        <v>0</v>
      </c>
      <c r="AA76" s="40">
        <f>SUM(O76*$AA$299)</f>
        <v>0</v>
      </c>
      <c r="AB76" s="40" t="s">
        <v>63</v>
      </c>
      <c r="AC76" s="40" t="s">
        <v>63</v>
      </c>
      <c r="AD76" s="40"/>
      <c r="AE76" s="40" t="s">
        <v>63</v>
      </c>
      <c r="AF76" s="40" t="s">
        <v>63</v>
      </c>
      <c r="AG76" s="40">
        <f t="shared" si="80"/>
        <v>0</v>
      </c>
      <c r="AH76" s="41"/>
      <c r="AI76" s="42"/>
      <c r="AJ76" s="42">
        <f t="shared" si="81"/>
        <v>0</v>
      </c>
      <c r="AK76" s="43">
        <f t="shared" si="82"/>
        <v>0</v>
      </c>
      <c r="AL76" s="56"/>
      <c r="AM76" s="56"/>
      <c r="AN76" s="56"/>
      <c r="AO76" s="56"/>
      <c r="AP76" s="56"/>
      <c r="AQ76" s="56"/>
      <c r="AR76" s="56"/>
      <c r="AS76" s="56"/>
      <c r="AT76" s="56"/>
      <c r="AU76" s="56"/>
      <c r="AV76" s="56"/>
      <c r="AW76" s="56"/>
      <c r="AX76" s="56"/>
      <c r="AY76" s="56"/>
      <c r="AZ76" s="56"/>
      <c r="BA76" s="56"/>
      <c r="BB76" s="56"/>
      <c r="BC76" s="56"/>
      <c r="BD76" s="56"/>
      <c r="BE76" s="56"/>
      <c r="BF76" s="56"/>
      <c r="BG76" s="109">
        <f t="shared" si="83"/>
        <v>0</v>
      </c>
      <c r="BH76" s="44">
        <f t="shared" si="84"/>
        <v>0</v>
      </c>
      <c r="BI76" s="57"/>
      <c r="BJ76" s="57"/>
      <c r="BK76" s="58"/>
      <c r="BL76" s="55"/>
    </row>
    <row r="77" spans="1:64" s="181" customFormat="1" ht="30.75" customHeight="1" x14ac:dyDescent="0.7">
      <c r="A77" s="172"/>
      <c r="B77" s="210" t="s">
        <v>70</v>
      </c>
      <c r="C77" s="173" t="s">
        <v>176</v>
      </c>
      <c r="D77" s="210" t="s">
        <v>208</v>
      </c>
      <c r="E77" s="210"/>
      <c r="F77" s="174"/>
      <c r="G77" s="210"/>
      <c r="H77" s="210"/>
      <c r="I77" s="175"/>
      <c r="J77" s="175"/>
      <c r="K77" s="175"/>
      <c r="L77" s="175"/>
      <c r="M77" s="175"/>
      <c r="N77" s="175"/>
      <c r="O77" s="175"/>
      <c r="P77" s="175"/>
      <c r="Q77" s="175"/>
      <c r="R77" s="175"/>
      <c r="S77" s="175"/>
      <c r="T77" s="175"/>
      <c r="U77" s="176"/>
      <c r="V77" s="176"/>
      <c r="W77" s="176"/>
      <c r="X77" s="176"/>
      <c r="Y77" s="176"/>
      <c r="Z77" s="177"/>
      <c r="AA77" s="177"/>
      <c r="AB77" s="176"/>
      <c r="AC77" s="176"/>
      <c r="AD77" s="177"/>
      <c r="AE77" s="177"/>
      <c r="AF77" s="177"/>
      <c r="AG77" s="177"/>
      <c r="AH77" s="178">
        <v>4</v>
      </c>
      <c r="AI77" s="177">
        <v>200</v>
      </c>
      <c r="AJ77" s="177">
        <f t="shared" ref="AJ77:AJ79" si="85">SUM(AH77*AI77)</f>
        <v>800</v>
      </c>
      <c r="AK77" s="177">
        <f t="shared" ref="AK77:AK79" si="86">SUM(AG77+AJ77)</f>
        <v>800</v>
      </c>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09">
        <f t="shared" ref="BG77:BG79" si="87">SUM(AL77:BF77)</f>
        <v>0</v>
      </c>
      <c r="BH77" s="177">
        <f t="shared" si="84"/>
        <v>800</v>
      </c>
      <c r="BI77" s="179"/>
      <c r="BJ77" s="179"/>
      <c r="BK77" s="180"/>
      <c r="BL77" s="172"/>
    </row>
    <row r="78" spans="1:64" s="187" customFormat="1" ht="28.5" customHeight="1" x14ac:dyDescent="0.75">
      <c r="A78" s="183"/>
      <c r="B78" s="210" t="s">
        <v>70</v>
      </c>
      <c r="C78" s="173" t="s">
        <v>176</v>
      </c>
      <c r="D78" s="210" t="s">
        <v>209</v>
      </c>
      <c r="E78" s="210" t="s">
        <v>210</v>
      </c>
      <c r="F78" s="174"/>
      <c r="G78" s="210"/>
      <c r="H78" s="210"/>
      <c r="I78" s="175"/>
      <c r="J78" s="175"/>
      <c r="K78" s="175"/>
      <c r="L78" s="175"/>
      <c r="M78" s="175"/>
      <c r="N78" s="175"/>
      <c r="O78" s="175"/>
      <c r="P78" s="175"/>
      <c r="Q78" s="175"/>
      <c r="R78" s="175"/>
      <c r="S78" s="175"/>
      <c r="T78" s="175"/>
      <c r="U78" s="176"/>
      <c r="V78" s="176"/>
      <c r="W78" s="176"/>
      <c r="X78" s="176"/>
      <c r="Y78" s="176"/>
      <c r="Z78" s="177"/>
      <c r="AA78" s="177"/>
      <c r="AB78" s="176"/>
      <c r="AC78" s="176"/>
      <c r="AD78" s="177"/>
      <c r="AE78" s="177"/>
      <c r="AF78" s="177"/>
      <c r="AG78" s="177"/>
      <c r="AH78" s="178">
        <v>4</v>
      </c>
      <c r="AI78" s="177">
        <v>1800</v>
      </c>
      <c r="AJ78" s="177">
        <f t="shared" si="85"/>
        <v>7200</v>
      </c>
      <c r="AK78" s="177">
        <f t="shared" si="86"/>
        <v>7200</v>
      </c>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09">
        <f t="shared" si="87"/>
        <v>0</v>
      </c>
      <c r="BH78" s="177">
        <f t="shared" si="84"/>
        <v>7200</v>
      </c>
      <c r="BI78" s="185"/>
      <c r="BJ78" s="185"/>
      <c r="BK78" s="186"/>
      <c r="BL78" s="183"/>
    </row>
    <row r="79" spans="1:64" s="181" customFormat="1" ht="28.5" customHeight="1" x14ac:dyDescent="0.7">
      <c r="A79" s="172"/>
      <c r="B79" s="210" t="s">
        <v>70</v>
      </c>
      <c r="C79" s="173" t="s">
        <v>176</v>
      </c>
      <c r="D79" s="210" t="s">
        <v>211</v>
      </c>
      <c r="E79" s="210"/>
      <c r="F79" s="174"/>
      <c r="G79" s="210"/>
      <c r="H79" s="210"/>
      <c r="I79" s="175"/>
      <c r="J79" s="175"/>
      <c r="K79" s="175"/>
      <c r="L79" s="175"/>
      <c r="M79" s="175"/>
      <c r="N79" s="175"/>
      <c r="O79" s="175"/>
      <c r="P79" s="175"/>
      <c r="Q79" s="175"/>
      <c r="R79" s="175"/>
      <c r="S79" s="175"/>
      <c r="T79" s="175"/>
      <c r="U79" s="176"/>
      <c r="V79" s="176"/>
      <c r="W79" s="176"/>
      <c r="X79" s="176"/>
      <c r="Y79" s="176"/>
      <c r="Z79" s="177"/>
      <c r="AA79" s="177"/>
      <c r="AB79" s="176"/>
      <c r="AC79" s="176"/>
      <c r="AD79" s="177"/>
      <c r="AE79" s="177"/>
      <c r="AF79" s="177"/>
      <c r="AG79" s="177"/>
      <c r="AH79" s="178">
        <v>600</v>
      </c>
      <c r="AI79" s="177">
        <v>0.5</v>
      </c>
      <c r="AJ79" s="177">
        <f t="shared" si="85"/>
        <v>300</v>
      </c>
      <c r="AK79" s="177">
        <f t="shared" si="86"/>
        <v>300</v>
      </c>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09">
        <f t="shared" si="87"/>
        <v>0</v>
      </c>
      <c r="BH79" s="177">
        <f t="shared" si="84"/>
        <v>300</v>
      </c>
      <c r="BI79" s="179"/>
      <c r="BJ79" s="179"/>
      <c r="BK79" s="180"/>
      <c r="BL79" s="172"/>
    </row>
    <row r="80" spans="1:64" s="59" customFormat="1" ht="75.75" customHeight="1" x14ac:dyDescent="0.75">
      <c r="A80" s="55"/>
      <c r="B80" s="273" t="s">
        <v>59</v>
      </c>
      <c r="C80" s="161" t="s">
        <v>212</v>
      </c>
      <c r="D80" s="365" t="s">
        <v>213</v>
      </c>
      <c r="E80" s="15"/>
      <c r="F80" s="16"/>
      <c r="G80" s="15"/>
      <c r="H80" s="15" t="s">
        <v>214</v>
      </c>
      <c r="I80" s="4"/>
      <c r="J80" s="4"/>
      <c r="K80" s="4"/>
      <c r="L80" s="4"/>
      <c r="M80" s="4"/>
      <c r="N80" s="4"/>
      <c r="O80" s="4"/>
      <c r="P80" s="4"/>
      <c r="Q80" s="4"/>
      <c r="R80" s="4"/>
      <c r="S80" s="4"/>
      <c r="T80" s="4"/>
      <c r="U80" s="39">
        <f>SUM(I80*$U$299)</f>
        <v>0</v>
      </c>
      <c r="V80" s="39">
        <f>SUM(J80*$V$299)</f>
        <v>0</v>
      </c>
      <c r="W80" s="39">
        <f>SUM(K80*$W$299)</f>
        <v>0</v>
      </c>
      <c r="X80" s="39">
        <f>SUM(L80*$X$299)</f>
        <v>0</v>
      </c>
      <c r="Y80" s="39">
        <f>SUM(M80*$Y$299)</f>
        <v>0</v>
      </c>
      <c r="Z80" s="40">
        <f>SUM(N80*$Z$299)</f>
        <v>0</v>
      </c>
      <c r="AA80" s="40">
        <f>SUM(O80*$AA$299)</f>
        <v>0</v>
      </c>
      <c r="AB80" s="40" t="s">
        <v>63</v>
      </c>
      <c r="AC80" s="40" t="s">
        <v>63</v>
      </c>
      <c r="AD80" s="40"/>
      <c r="AE80" s="40" t="s">
        <v>63</v>
      </c>
      <c r="AF80" s="40" t="s">
        <v>63</v>
      </c>
      <c r="AG80" s="40">
        <f t="shared" si="80"/>
        <v>0</v>
      </c>
      <c r="AH80" s="41"/>
      <c r="AI80" s="42"/>
      <c r="AJ80" s="42">
        <f t="shared" ref="AJ80:AJ83" si="88">SUM(AH80*AI80)</f>
        <v>0</v>
      </c>
      <c r="AK80" s="43">
        <f t="shared" ref="AK80:AK83" si="89">SUM(AG80+AJ80)</f>
        <v>0</v>
      </c>
      <c r="AL80" s="56"/>
      <c r="AM80" s="56"/>
      <c r="AN80" s="56"/>
      <c r="AO80" s="56"/>
      <c r="AP80" s="56"/>
      <c r="AQ80" s="56"/>
      <c r="AR80" s="56"/>
      <c r="AS80" s="56"/>
      <c r="AT80" s="56"/>
      <c r="AU80" s="56"/>
      <c r="AV80" s="56"/>
      <c r="AW80" s="56"/>
      <c r="AX80" s="56"/>
      <c r="AY80" s="56"/>
      <c r="AZ80" s="56"/>
      <c r="BA80" s="56"/>
      <c r="BB80" s="56"/>
      <c r="BC80" s="56"/>
      <c r="BD80" s="56"/>
      <c r="BE80" s="56"/>
      <c r="BF80" s="56"/>
      <c r="BG80" s="109">
        <f t="shared" si="83"/>
        <v>0</v>
      </c>
      <c r="BH80" s="44">
        <f t="shared" si="84"/>
        <v>0</v>
      </c>
      <c r="BI80" s="57"/>
      <c r="BJ80" s="57"/>
      <c r="BK80" s="58"/>
      <c r="BL80" s="55"/>
    </row>
    <row r="81" spans="1:64" s="181" customFormat="1" ht="30.75" customHeight="1" x14ac:dyDescent="0.7">
      <c r="A81" s="172"/>
      <c r="B81" s="210" t="s">
        <v>70</v>
      </c>
      <c r="C81" s="173" t="s">
        <v>215</v>
      </c>
      <c r="D81" s="210" t="s">
        <v>216</v>
      </c>
      <c r="E81" s="210"/>
      <c r="F81" s="174"/>
      <c r="G81" s="210"/>
      <c r="H81" s="210"/>
      <c r="I81" s="175"/>
      <c r="J81" s="175"/>
      <c r="K81" s="175"/>
      <c r="L81" s="175"/>
      <c r="M81" s="175"/>
      <c r="N81" s="175"/>
      <c r="O81" s="175"/>
      <c r="P81" s="175"/>
      <c r="Q81" s="175"/>
      <c r="R81" s="175"/>
      <c r="S81" s="175"/>
      <c r="T81" s="175"/>
      <c r="U81" s="176"/>
      <c r="V81" s="176"/>
      <c r="W81" s="176"/>
      <c r="X81" s="176"/>
      <c r="Y81" s="176"/>
      <c r="Z81" s="177"/>
      <c r="AA81" s="177"/>
      <c r="AB81" s="176"/>
      <c r="AC81" s="176"/>
      <c r="AD81" s="177"/>
      <c r="AE81" s="177"/>
      <c r="AF81" s="177"/>
      <c r="AG81" s="177"/>
      <c r="AH81" s="178">
        <v>1</v>
      </c>
      <c r="AI81" s="177">
        <v>200</v>
      </c>
      <c r="AJ81" s="177">
        <f t="shared" si="88"/>
        <v>200</v>
      </c>
      <c r="AK81" s="177">
        <f t="shared" si="89"/>
        <v>200</v>
      </c>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09">
        <f t="shared" ref="BG81:BG82" si="90">SUM(AL81:BF81)</f>
        <v>0</v>
      </c>
      <c r="BH81" s="177">
        <f t="shared" si="84"/>
        <v>200</v>
      </c>
      <c r="BI81" s="179"/>
      <c r="BJ81" s="179"/>
      <c r="BK81" s="180"/>
      <c r="BL81" s="172"/>
    </row>
    <row r="82" spans="1:64" s="181" customFormat="1" ht="27.75" customHeight="1" x14ac:dyDescent="0.7">
      <c r="A82" s="285"/>
      <c r="B82" s="195" t="s">
        <v>70</v>
      </c>
      <c r="C82" s="173" t="s">
        <v>215</v>
      </c>
      <c r="D82" s="195" t="s">
        <v>217</v>
      </c>
      <c r="E82" s="195"/>
      <c r="F82" s="197"/>
      <c r="G82" s="195"/>
      <c r="H82" s="195"/>
      <c r="I82" s="199"/>
      <c r="J82" s="199"/>
      <c r="K82" s="199"/>
      <c r="L82" s="199"/>
      <c r="M82" s="199"/>
      <c r="N82" s="199"/>
      <c r="O82" s="199"/>
      <c r="P82" s="199"/>
      <c r="Q82" s="199"/>
      <c r="R82" s="199"/>
      <c r="S82" s="199"/>
      <c r="T82" s="199"/>
      <c r="U82" s="286"/>
      <c r="V82" s="286"/>
      <c r="W82" s="286"/>
      <c r="X82" s="286"/>
      <c r="Y82" s="286"/>
      <c r="Z82" s="202"/>
      <c r="AA82" s="286"/>
      <c r="AB82" s="286"/>
      <c r="AC82" s="286"/>
      <c r="AD82" s="202"/>
      <c r="AE82" s="202"/>
      <c r="AF82" s="202"/>
      <c r="AG82" s="202"/>
      <c r="AH82" s="198">
        <v>12</v>
      </c>
      <c r="AI82" s="202">
        <v>25</v>
      </c>
      <c r="AJ82" s="202">
        <f t="shared" si="88"/>
        <v>300</v>
      </c>
      <c r="AK82" s="202">
        <f t="shared" si="89"/>
        <v>300</v>
      </c>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109">
        <f t="shared" si="90"/>
        <v>0</v>
      </c>
      <c r="BH82" s="202">
        <f t="shared" si="84"/>
        <v>300</v>
      </c>
      <c r="BI82" s="202"/>
      <c r="BJ82" s="202"/>
      <c r="BK82" s="285"/>
      <c r="BL82" s="285"/>
    </row>
    <row r="83" spans="1:64" s="181" customFormat="1" ht="30.75" customHeight="1" x14ac:dyDescent="0.7">
      <c r="A83" s="172"/>
      <c r="B83" s="210" t="s">
        <v>70</v>
      </c>
      <c r="C83" s="173" t="s">
        <v>215</v>
      </c>
      <c r="D83" s="210" t="s">
        <v>218</v>
      </c>
      <c r="E83" s="210"/>
      <c r="F83" s="174"/>
      <c r="G83" s="210"/>
      <c r="H83" s="210"/>
      <c r="I83" s="175"/>
      <c r="J83" s="175"/>
      <c r="K83" s="175"/>
      <c r="L83" s="175"/>
      <c r="M83" s="175"/>
      <c r="N83" s="175"/>
      <c r="O83" s="175"/>
      <c r="P83" s="175"/>
      <c r="Q83" s="175"/>
      <c r="R83" s="175"/>
      <c r="S83" s="175"/>
      <c r="T83" s="175"/>
      <c r="U83" s="176"/>
      <c r="V83" s="176"/>
      <c r="W83" s="176"/>
      <c r="X83" s="176"/>
      <c r="Y83" s="176"/>
      <c r="Z83" s="177"/>
      <c r="AA83" s="177"/>
      <c r="AB83" s="176"/>
      <c r="AC83" s="176"/>
      <c r="AD83" s="177"/>
      <c r="AE83" s="177"/>
      <c r="AF83" s="177"/>
      <c r="AG83" s="177"/>
      <c r="AH83" s="178">
        <v>1200</v>
      </c>
      <c r="AI83" s="177">
        <v>0.5</v>
      </c>
      <c r="AJ83" s="177">
        <f t="shared" si="88"/>
        <v>600</v>
      </c>
      <c r="AK83" s="177">
        <f t="shared" si="89"/>
        <v>600</v>
      </c>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09">
        <f t="shared" ref="BG83" si="91">SUM(AL83:BF83)</f>
        <v>0</v>
      </c>
      <c r="BH83" s="177">
        <f t="shared" si="84"/>
        <v>600</v>
      </c>
      <c r="BI83" s="179"/>
      <c r="BJ83" s="179"/>
      <c r="BK83" s="180"/>
      <c r="BL83" s="172"/>
    </row>
    <row r="84" spans="1:64" s="59" customFormat="1" ht="50.25" customHeight="1" x14ac:dyDescent="0.75">
      <c r="A84" s="55"/>
      <c r="B84" s="273" t="s">
        <v>59</v>
      </c>
      <c r="C84" s="161" t="s">
        <v>219</v>
      </c>
      <c r="D84" s="365" t="s">
        <v>220</v>
      </c>
      <c r="E84" s="15"/>
      <c r="F84" s="16"/>
      <c r="G84" s="15"/>
      <c r="H84" s="15" t="s">
        <v>221</v>
      </c>
      <c r="I84" s="4"/>
      <c r="J84" s="4"/>
      <c r="K84" s="4"/>
      <c r="L84" s="4"/>
      <c r="M84" s="4"/>
      <c r="N84" s="4"/>
      <c r="O84" s="4"/>
      <c r="P84" s="4"/>
      <c r="Q84" s="4"/>
      <c r="R84" s="4"/>
      <c r="S84" s="4"/>
      <c r="T84" s="4"/>
      <c r="U84" s="39">
        <f>SUM(I84*$U$299)</f>
        <v>0</v>
      </c>
      <c r="V84" s="39">
        <f>SUM(J84*$V$299)</f>
        <v>0</v>
      </c>
      <c r="W84" s="39">
        <f>SUM(K84*$W$299)</f>
        <v>0</v>
      </c>
      <c r="X84" s="39">
        <f>SUM(L84*$X$299)</f>
        <v>0</v>
      </c>
      <c r="Y84" s="39">
        <f>SUM(M84*$Y$299)</f>
        <v>0</v>
      </c>
      <c r="Z84" s="40">
        <f>SUM(N84*$Z$299)</f>
        <v>0</v>
      </c>
      <c r="AA84" s="40">
        <f>SUM(O84*$AA$299)</f>
        <v>0</v>
      </c>
      <c r="AB84" s="40" t="s">
        <v>63</v>
      </c>
      <c r="AC84" s="40" t="s">
        <v>63</v>
      </c>
      <c r="AD84" s="40"/>
      <c r="AE84" s="40" t="s">
        <v>63</v>
      </c>
      <c r="AF84" s="40" t="s">
        <v>63</v>
      </c>
      <c r="AG84" s="40">
        <f t="shared" si="80"/>
        <v>0</v>
      </c>
      <c r="AH84" s="41"/>
      <c r="AI84" s="42"/>
      <c r="AJ84" s="42">
        <f t="shared" ref="AJ84:AJ86" si="92">SUM(AH84*AI84)</f>
        <v>0</v>
      </c>
      <c r="AK84" s="43">
        <f t="shared" ref="AK84:AK86" si="93">SUM(AG84+AJ84)</f>
        <v>0</v>
      </c>
      <c r="AL84" s="56"/>
      <c r="AM84" s="56"/>
      <c r="AN84" s="56"/>
      <c r="AO84" s="56"/>
      <c r="AP84" s="56"/>
      <c r="AQ84" s="56"/>
      <c r="AR84" s="56"/>
      <c r="AS84" s="56"/>
      <c r="AT84" s="56"/>
      <c r="AU84" s="56"/>
      <c r="AV84" s="56"/>
      <c r="AW84" s="56"/>
      <c r="AX84" s="56"/>
      <c r="AY84" s="56"/>
      <c r="AZ84" s="56"/>
      <c r="BA84" s="56"/>
      <c r="BB84" s="56"/>
      <c r="BC84" s="56"/>
      <c r="BD84" s="56"/>
      <c r="BE84" s="56"/>
      <c r="BF84" s="56"/>
      <c r="BG84" s="109">
        <f t="shared" si="83"/>
        <v>0</v>
      </c>
      <c r="BH84" s="44">
        <f t="shared" si="84"/>
        <v>0</v>
      </c>
      <c r="BI84" s="57"/>
      <c r="BJ84" s="57"/>
      <c r="BK84" s="58"/>
      <c r="BL84" s="55"/>
    </row>
    <row r="85" spans="1:64" s="181" customFormat="1" ht="30.75" customHeight="1" x14ac:dyDescent="0.7">
      <c r="A85" s="172"/>
      <c r="B85" s="210" t="s">
        <v>70</v>
      </c>
      <c r="C85" s="173" t="s">
        <v>222</v>
      </c>
      <c r="D85" s="210" t="s">
        <v>223</v>
      </c>
      <c r="E85" s="210"/>
      <c r="F85" s="174"/>
      <c r="G85" s="210"/>
      <c r="H85" s="210"/>
      <c r="I85" s="175"/>
      <c r="J85" s="175"/>
      <c r="K85" s="175"/>
      <c r="L85" s="175"/>
      <c r="M85" s="175"/>
      <c r="N85" s="175"/>
      <c r="O85" s="175"/>
      <c r="P85" s="175"/>
      <c r="Q85" s="175"/>
      <c r="R85" s="175"/>
      <c r="S85" s="175"/>
      <c r="T85" s="175"/>
      <c r="U85" s="176"/>
      <c r="V85" s="176"/>
      <c r="W85" s="176"/>
      <c r="X85" s="176"/>
      <c r="Y85" s="176"/>
      <c r="Z85" s="177"/>
      <c r="AA85" s="177"/>
      <c r="AB85" s="176"/>
      <c r="AC85" s="176"/>
      <c r="AD85" s="177"/>
      <c r="AE85" s="177"/>
      <c r="AF85" s="177"/>
      <c r="AG85" s="177"/>
      <c r="AH85" s="178">
        <v>1</v>
      </c>
      <c r="AI85" s="177">
        <v>200</v>
      </c>
      <c r="AJ85" s="177">
        <f t="shared" si="92"/>
        <v>200</v>
      </c>
      <c r="AK85" s="177">
        <f t="shared" si="93"/>
        <v>200</v>
      </c>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09">
        <f t="shared" si="83"/>
        <v>0</v>
      </c>
      <c r="BH85" s="177">
        <f t="shared" si="84"/>
        <v>200</v>
      </c>
      <c r="BI85" s="179"/>
      <c r="BJ85" s="179"/>
      <c r="BK85" s="180"/>
      <c r="BL85" s="172"/>
    </row>
    <row r="86" spans="1:64" s="181" customFormat="1" ht="30.75" customHeight="1" x14ac:dyDescent="0.7">
      <c r="A86" s="172"/>
      <c r="B86" s="210" t="s">
        <v>70</v>
      </c>
      <c r="C86" s="173" t="s">
        <v>222</v>
      </c>
      <c r="D86" s="210" t="s">
        <v>224</v>
      </c>
      <c r="E86" s="210"/>
      <c r="F86" s="174"/>
      <c r="G86" s="210"/>
      <c r="H86" s="210"/>
      <c r="I86" s="175"/>
      <c r="J86" s="175"/>
      <c r="K86" s="175"/>
      <c r="L86" s="175"/>
      <c r="M86" s="175"/>
      <c r="N86" s="175"/>
      <c r="O86" s="175"/>
      <c r="P86" s="175"/>
      <c r="Q86" s="175"/>
      <c r="R86" s="175"/>
      <c r="S86" s="175"/>
      <c r="T86" s="175"/>
      <c r="U86" s="176"/>
      <c r="V86" s="176"/>
      <c r="W86" s="176"/>
      <c r="X86" s="176"/>
      <c r="Y86" s="176"/>
      <c r="Z86" s="177"/>
      <c r="AA86" s="177"/>
      <c r="AB86" s="176"/>
      <c r="AC86" s="176"/>
      <c r="AD86" s="177"/>
      <c r="AE86" s="177"/>
      <c r="AF86" s="177"/>
      <c r="AG86" s="177"/>
      <c r="AH86" s="178">
        <v>400</v>
      </c>
      <c r="AI86" s="177">
        <v>0.5</v>
      </c>
      <c r="AJ86" s="177">
        <f t="shared" si="92"/>
        <v>200</v>
      </c>
      <c r="AK86" s="177">
        <f t="shared" si="93"/>
        <v>200</v>
      </c>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09">
        <f t="shared" si="83"/>
        <v>0</v>
      </c>
      <c r="BH86" s="177">
        <f t="shared" si="84"/>
        <v>200</v>
      </c>
      <c r="BI86" s="179"/>
      <c r="BJ86" s="179"/>
      <c r="BK86" s="180"/>
      <c r="BL86" s="172"/>
    </row>
    <row r="87" spans="1:64" s="227" customFormat="1" ht="59.25" customHeight="1" x14ac:dyDescent="0.75">
      <c r="A87" s="223"/>
      <c r="B87" s="228" t="s">
        <v>55</v>
      </c>
      <c r="C87" s="229" t="s">
        <v>225</v>
      </c>
      <c r="D87" s="228" t="s">
        <v>226</v>
      </c>
      <c r="E87" s="228" t="s">
        <v>227</v>
      </c>
      <c r="F87" s="230"/>
      <c r="G87" s="215"/>
      <c r="H87" s="215"/>
      <c r="I87" s="216">
        <f>SUM(I88:I97)</f>
        <v>0</v>
      </c>
      <c r="J87" s="216">
        <f t="shared" ref="J87:BJ87" si="94">SUM(J88:J97)</f>
        <v>0</v>
      </c>
      <c r="K87" s="216">
        <f t="shared" si="94"/>
        <v>0</v>
      </c>
      <c r="L87" s="216">
        <f t="shared" si="94"/>
        <v>0</v>
      </c>
      <c r="M87" s="216">
        <f t="shared" si="94"/>
        <v>0</v>
      </c>
      <c r="N87" s="216">
        <f t="shared" si="94"/>
        <v>0</v>
      </c>
      <c r="O87" s="216">
        <f t="shared" si="94"/>
        <v>0</v>
      </c>
      <c r="P87" s="216">
        <f t="shared" si="94"/>
        <v>0</v>
      </c>
      <c r="Q87" s="216">
        <f t="shared" si="94"/>
        <v>0</v>
      </c>
      <c r="R87" s="216">
        <f t="shared" si="94"/>
        <v>0</v>
      </c>
      <c r="S87" s="216">
        <f t="shared" si="94"/>
        <v>0</v>
      </c>
      <c r="T87" s="216">
        <f t="shared" si="94"/>
        <v>0</v>
      </c>
      <c r="U87" s="217">
        <f>SUM(U88:U97)</f>
        <v>0</v>
      </c>
      <c r="V87" s="217">
        <f t="shared" si="94"/>
        <v>0</v>
      </c>
      <c r="W87" s="217">
        <f t="shared" si="94"/>
        <v>0</v>
      </c>
      <c r="X87" s="217">
        <f t="shared" si="94"/>
        <v>0</v>
      </c>
      <c r="Y87" s="217">
        <f t="shared" si="94"/>
        <v>0</v>
      </c>
      <c r="Z87" s="217">
        <f t="shared" si="94"/>
        <v>0</v>
      </c>
      <c r="AA87" s="217">
        <f t="shared" si="94"/>
        <v>0</v>
      </c>
      <c r="AB87" s="217">
        <f t="shared" si="94"/>
        <v>0</v>
      </c>
      <c r="AC87" s="217">
        <f t="shared" si="94"/>
        <v>0</v>
      </c>
      <c r="AD87" s="217">
        <f t="shared" si="94"/>
        <v>0</v>
      </c>
      <c r="AE87" s="217">
        <f t="shared" si="94"/>
        <v>0</v>
      </c>
      <c r="AF87" s="217">
        <f t="shared" si="94"/>
        <v>0</v>
      </c>
      <c r="AG87" s="217">
        <f t="shared" si="94"/>
        <v>0</v>
      </c>
      <c r="AH87" s="224"/>
      <c r="AI87" s="225"/>
      <c r="AJ87" s="217">
        <f t="shared" si="94"/>
        <v>6200</v>
      </c>
      <c r="AK87" s="217">
        <f t="shared" si="94"/>
        <v>6200</v>
      </c>
      <c r="AL87" s="217">
        <f t="shared" si="94"/>
        <v>0</v>
      </c>
      <c r="AM87" s="217">
        <f t="shared" si="94"/>
        <v>0</v>
      </c>
      <c r="AN87" s="217">
        <f t="shared" si="94"/>
        <v>0</v>
      </c>
      <c r="AO87" s="217">
        <f t="shared" si="94"/>
        <v>0</v>
      </c>
      <c r="AP87" s="217">
        <f t="shared" si="94"/>
        <v>0</v>
      </c>
      <c r="AQ87" s="217">
        <f t="shared" si="94"/>
        <v>0</v>
      </c>
      <c r="AR87" s="217">
        <f t="shared" si="94"/>
        <v>0</v>
      </c>
      <c r="AS87" s="217">
        <f t="shared" si="94"/>
        <v>0</v>
      </c>
      <c r="AT87" s="217">
        <f t="shared" si="94"/>
        <v>0</v>
      </c>
      <c r="AU87" s="217">
        <f t="shared" si="94"/>
        <v>0</v>
      </c>
      <c r="AV87" s="217">
        <f t="shared" si="94"/>
        <v>0</v>
      </c>
      <c r="AW87" s="217">
        <f t="shared" si="94"/>
        <v>0</v>
      </c>
      <c r="AX87" s="217">
        <f t="shared" si="94"/>
        <v>0</v>
      </c>
      <c r="AY87" s="217">
        <f t="shared" si="94"/>
        <v>0</v>
      </c>
      <c r="AZ87" s="217">
        <f t="shared" si="94"/>
        <v>0</v>
      </c>
      <c r="BA87" s="217">
        <f t="shared" si="94"/>
        <v>0</v>
      </c>
      <c r="BB87" s="217">
        <f t="shared" si="94"/>
        <v>0</v>
      </c>
      <c r="BC87" s="217">
        <f t="shared" si="94"/>
        <v>0</v>
      </c>
      <c r="BD87" s="217">
        <f t="shared" si="94"/>
        <v>0</v>
      </c>
      <c r="BE87" s="217">
        <f t="shared" si="94"/>
        <v>0</v>
      </c>
      <c r="BF87" s="217">
        <f t="shared" si="94"/>
        <v>0</v>
      </c>
      <c r="BG87" s="217">
        <f t="shared" si="94"/>
        <v>0</v>
      </c>
      <c r="BH87" s="217">
        <f t="shared" si="94"/>
        <v>6200</v>
      </c>
      <c r="BI87" s="217">
        <f t="shared" si="94"/>
        <v>0</v>
      </c>
      <c r="BJ87" s="217">
        <f t="shared" si="94"/>
        <v>0</v>
      </c>
      <c r="BK87" s="226"/>
      <c r="BL87" s="223"/>
    </row>
    <row r="88" spans="1:64" s="59" customFormat="1" ht="108.75" customHeight="1" x14ac:dyDescent="0.75">
      <c r="A88" s="55"/>
      <c r="B88" s="273" t="s">
        <v>59</v>
      </c>
      <c r="C88" s="161" t="s">
        <v>228</v>
      </c>
      <c r="D88" s="15" t="s">
        <v>229</v>
      </c>
      <c r="E88" s="15" t="s">
        <v>230</v>
      </c>
      <c r="F88" s="16"/>
      <c r="G88" s="15"/>
      <c r="H88" s="15" t="s">
        <v>172</v>
      </c>
      <c r="I88" s="4"/>
      <c r="J88" s="4"/>
      <c r="K88" s="4"/>
      <c r="L88" s="4"/>
      <c r="M88" s="4"/>
      <c r="N88" s="4"/>
      <c r="O88" s="4"/>
      <c r="P88" s="4"/>
      <c r="Q88" s="4"/>
      <c r="R88" s="4"/>
      <c r="S88" s="4"/>
      <c r="T88" s="4"/>
      <c r="U88" s="39">
        <f>SUM(I88*$U$299)</f>
        <v>0</v>
      </c>
      <c r="V88" s="39">
        <f>SUM(J88*$V$299)</f>
        <v>0</v>
      </c>
      <c r="W88" s="39">
        <f>SUM(K88*$W$299)</f>
        <v>0</v>
      </c>
      <c r="X88" s="39">
        <f>SUM(L88*$X$299)</f>
        <v>0</v>
      </c>
      <c r="Y88" s="39">
        <f>SUM(M88*$Y$299)</f>
        <v>0</v>
      </c>
      <c r="Z88" s="40">
        <f>SUM(N88*$Z$299)</f>
        <v>0</v>
      </c>
      <c r="AA88" s="40">
        <f>SUM(O88*$AA$299)</f>
        <v>0</v>
      </c>
      <c r="AB88" s="40" t="s">
        <v>63</v>
      </c>
      <c r="AC88" s="40" t="s">
        <v>63</v>
      </c>
      <c r="AD88" s="40"/>
      <c r="AE88" s="40" t="s">
        <v>63</v>
      </c>
      <c r="AF88" s="40" t="s">
        <v>63</v>
      </c>
      <c r="AG88" s="40">
        <f t="shared" ref="AG88:AG95" si="95">SUM($U88:$AF88)</f>
        <v>0</v>
      </c>
      <c r="AH88" s="41"/>
      <c r="AI88" s="42"/>
      <c r="AJ88" s="42">
        <f t="shared" ref="AJ88:AJ97" si="96">SUM(AH88*AI88)</f>
        <v>0</v>
      </c>
      <c r="AK88" s="43">
        <f t="shared" ref="AK88:AK97" si="97">SUM(AG88+AJ88)</f>
        <v>0</v>
      </c>
      <c r="AL88" s="56"/>
      <c r="AM88" s="56"/>
      <c r="AN88" s="56"/>
      <c r="AO88" s="56"/>
      <c r="AP88" s="56"/>
      <c r="AQ88" s="56"/>
      <c r="AR88" s="56"/>
      <c r="AS88" s="56"/>
      <c r="AT88" s="56"/>
      <c r="AU88" s="56"/>
      <c r="AV88" s="56"/>
      <c r="AW88" s="56"/>
      <c r="AX88" s="56"/>
      <c r="AY88" s="56"/>
      <c r="AZ88" s="56"/>
      <c r="BA88" s="56"/>
      <c r="BB88" s="56"/>
      <c r="BC88" s="56"/>
      <c r="BD88" s="56"/>
      <c r="BE88" s="56"/>
      <c r="BF88" s="56"/>
      <c r="BG88" s="109">
        <f t="shared" ref="BG88:BG97" si="98">SUM(AL88:BF88)</f>
        <v>0</v>
      </c>
      <c r="BH88" s="44">
        <f t="shared" ref="BH88:BH97" si="99">$AK88-$BG88</f>
        <v>0</v>
      </c>
      <c r="BI88" s="57"/>
      <c r="BJ88" s="57"/>
      <c r="BK88" s="58"/>
      <c r="BL88" s="55"/>
    </row>
    <row r="89" spans="1:64" s="59" customFormat="1" ht="38.25" customHeight="1" x14ac:dyDescent="0.75">
      <c r="A89" s="55"/>
      <c r="B89" s="273" t="s">
        <v>59</v>
      </c>
      <c r="C89" s="161" t="s">
        <v>231</v>
      </c>
      <c r="D89" s="15" t="s">
        <v>232</v>
      </c>
      <c r="E89" s="15"/>
      <c r="F89" s="16"/>
      <c r="G89" s="15"/>
      <c r="H89" s="15" t="s">
        <v>172</v>
      </c>
      <c r="I89" s="4"/>
      <c r="J89" s="4"/>
      <c r="K89" s="4"/>
      <c r="L89" s="4"/>
      <c r="M89" s="4"/>
      <c r="N89" s="4"/>
      <c r="O89" s="4"/>
      <c r="P89" s="4"/>
      <c r="Q89" s="4"/>
      <c r="R89" s="4"/>
      <c r="S89" s="4"/>
      <c r="T89" s="4"/>
      <c r="U89" s="39">
        <f>SUM(I89*$U$299)</f>
        <v>0</v>
      </c>
      <c r="V89" s="39">
        <f>SUM(J89*$V$299)</f>
        <v>0</v>
      </c>
      <c r="W89" s="39">
        <f>SUM(K89*$W$299)</f>
        <v>0</v>
      </c>
      <c r="X89" s="39">
        <f>SUM(L89*$X$299)</f>
        <v>0</v>
      </c>
      <c r="Y89" s="39">
        <f>SUM(M89*$Y$299)</f>
        <v>0</v>
      </c>
      <c r="Z89" s="40">
        <f>SUM(N89*$Z$299)</f>
        <v>0</v>
      </c>
      <c r="AA89" s="40">
        <f>SUM(O89*$AA$299)</f>
        <v>0</v>
      </c>
      <c r="AB89" s="40" t="s">
        <v>63</v>
      </c>
      <c r="AC89" s="40" t="s">
        <v>63</v>
      </c>
      <c r="AD89" s="40"/>
      <c r="AE89" s="40" t="s">
        <v>63</v>
      </c>
      <c r="AF89" s="40" t="s">
        <v>63</v>
      </c>
      <c r="AG89" s="40">
        <f t="shared" si="95"/>
        <v>0</v>
      </c>
      <c r="AH89" s="41"/>
      <c r="AI89" s="42"/>
      <c r="AJ89" s="42">
        <f t="shared" si="96"/>
        <v>0</v>
      </c>
      <c r="AK89" s="43">
        <f t="shared" si="97"/>
        <v>0</v>
      </c>
      <c r="AL89" s="56"/>
      <c r="AM89" s="56"/>
      <c r="AN89" s="56"/>
      <c r="AO89" s="56"/>
      <c r="AP89" s="56"/>
      <c r="AQ89" s="56"/>
      <c r="AR89" s="56"/>
      <c r="AS89" s="56"/>
      <c r="AT89" s="56"/>
      <c r="AU89" s="56"/>
      <c r="AV89" s="56"/>
      <c r="AW89" s="56"/>
      <c r="AX89" s="56"/>
      <c r="AY89" s="56"/>
      <c r="AZ89" s="56"/>
      <c r="BA89" s="56"/>
      <c r="BB89" s="56"/>
      <c r="BC89" s="56"/>
      <c r="BD89" s="56"/>
      <c r="BE89" s="56"/>
      <c r="BF89" s="56"/>
      <c r="BG89" s="109">
        <f t="shared" si="98"/>
        <v>0</v>
      </c>
      <c r="BH89" s="44">
        <f t="shared" si="99"/>
        <v>0</v>
      </c>
      <c r="BI89" s="57"/>
      <c r="BJ89" s="57"/>
      <c r="BK89" s="58"/>
      <c r="BL89" s="55"/>
    </row>
    <row r="90" spans="1:64" s="187" customFormat="1" ht="27" x14ac:dyDescent="0.75">
      <c r="A90" s="183"/>
      <c r="B90" s="210" t="s">
        <v>70</v>
      </c>
      <c r="C90" s="173" t="s">
        <v>176</v>
      </c>
      <c r="D90" s="210" t="s">
        <v>233</v>
      </c>
      <c r="E90" s="210"/>
      <c r="F90" s="174"/>
      <c r="G90" s="210"/>
      <c r="H90" s="210"/>
      <c r="I90" s="175"/>
      <c r="J90" s="175"/>
      <c r="K90" s="175"/>
      <c r="L90" s="175"/>
      <c r="M90" s="175"/>
      <c r="N90" s="175"/>
      <c r="O90" s="175"/>
      <c r="P90" s="175"/>
      <c r="Q90" s="175"/>
      <c r="R90" s="175"/>
      <c r="S90" s="175"/>
      <c r="T90" s="175"/>
      <c r="U90" s="176"/>
      <c r="V90" s="176"/>
      <c r="W90" s="176"/>
      <c r="X90" s="176"/>
      <c r="Y90" s="176"/>
      <c r="Z90" s="177"/>
      <c r="AA90" s="177"/>
      <c r="AB90" s="176"/>
      <c r="AC90" s="176"/>
      <c r="AD90" s="177"/>
      <c r="AE90" s="177"/>
      <c r="AF90" s="177"/>
      <c r="AG90" s="177"/>
      <c r="AH90" s="178">
        <v>4</v>
      </c>
      <c r="AI90" s="177">
        <v>1200</v>
      </c>
      <c r="AJ90" s="177">
        <f t="shared" ref="AJ90:AJ91" si="100">SUM(AH90*AI90)</f>
        <v>4800</v>
      </c>
      <c r="AK90" s="177">
        <f t="shared" ref="AK90:AK91" si="101">SUM(AG90+AJ90)</f>
        <v>4800</v>
      </c>
      <c r="AL90" s="184"/>
      <c r="AM90" s="184"/>
      <c r="AN90" s="184"/>
      <c r="AO90" s="184"/>
      <c r="AP90" s="184"/>
      <c r="AQ90" s="184"/>
      <c r="AR90" s="184"/>
      <c r="AS90" s="184"/>
      <c r="AT90" s="184"/>
      <c r="AU90" s="184"/>
      <c r="AV90" s="184"/>
      <c r="AW90" s="184"/>
      <c r="AX90" s="184"/>
      <c r="AY90" s="184"/>
      <c r="AZ90" s="184"/>
      <c r="BA90" s="184"/>
      <c r="BB90" s="184"/>
      <c r="BC90" s="184"/>
      <c r="BD90" s="184"/>
      <c r="BE90" s="184"/>
      <c r="BF90" s="184"/>
      <c r="BG90" s="109">
        <f t="shared" si="98"/>
        <v>0</v>
      </c>
      <c r="BH90" s="177">
        <f t="shared" si="99"/>
        <v>4800</v>
      </c>
      <c r="BI90" s="185"/>
      <c r="BJ90" s="185"/>
      <c r="BK90" s="186"/>
      <c r="BL90" s="183"/>
    </row>
    <row r="91" spans="1:64" s="187" customFormat="1" ht="28.5" customHeight="1" x14ac:dyDescent="0.75">
      <c r="A91" s="183"/>
      <c r="B91" s="210" t="s">
        <v>70</v>
      </c>
      <c r="C91" s="173" t="s">
        <v>176</v>
      </c>
      <c r="D91" s="210" t="s">
        <v>234</v>
      </c>
      <c r="E91" s="210"/>
      <c r="F91" s="174"/>
      <c r="G91" s="210"/>
      <c r="H91" s="210"/>
      <c r="I91" s="175"/>
      <c r="J91" s="175"/>
      <c r="K91" s="175"/>
      <c r="L91" s="175"/>
      <c r="M91" s="175"/>
      <c r="N91" s="175"/>
      <c r="O91" s="175"/>
      <c r="P91" s="175"/>
      <c r="Q91" s="175"/>
      <c r="R91" s="175"/>
      <c r="S91" s="175"/>
      <c r="T91" s="175"/>
      <c r="U91" s="176"/>
      <c r="V91" s="176"/>
      <c r="W91" s="176"/>
      <c r="X91" s="176"/>
      <c r="Y91" s="176"/>
      <c r="Z91" s="177"/>
      <c r="AA91" s="177"/>
      <c r="AB91" s="176"/>
      <c r="AC91" s="176"/>
      <c r="AD91" s="177"/>
      <c r="AE91" s="177"/>
      <c r="AF91" s="177"/>
      <c r="AG91" s="177"/>
      <c r="AH91" s="178">
        <v>600</v>
      </c>
      <c r="AI91" s="177">
        <v>0.5</v>
      </c>
      <c r="AJ91" s="177">
        <f t="shared" si="100"/>
        <v>300</v>
      </c>
      <c r="AK91" s="177">
        <f t="shared" si="101"/>
        <v>300</v>
      </c>
      <c r="AL91" s="184"/>
      <c r="AM91" s="184"/>
      <c r="AN91" s="184"/>
      <c r="AO91" s="184"/>
      <c r="AP91" s="184"/>
      <c r="AQ91" s="184"/>
      <c r="AR91" s="184"/>
      <c r="AS91" s="184"/>
      <c r="AT91" s="184"/>
      <c r="AU91" s="184"/>
      <c r="AV91" s="184"/>
      <c r="AW91" s="184"/>
      <c r="AX91" s="184"/>
      <c r="AY91" s="184"/>
      <c r="AZ91" s="184"/>
      <c r="BA91" s="184"/>
      <c r="BB91" s="184"/>
      <c r="BC91" s="184"/>
      <c r="BD91" s="184"/>
      <c r="BE91" s="184"/>
      <c r="BF91" s="184"/>
      <c r="BG91" s="109">
        <f t="shared" si="98"/>
        <v>0</v>
      </c>
      <c r="BH91" s="177">
        <f t="shared" si="99"/>
        <v>300</v>
      </c>
      <c r="BI91" s="185"/>
      <c r="BJ91" s="185"/>
      <c r="BK91" s="186"/>
      <c r="BL91" s="183"/>
    </row>
    <row r="92" spans="1:64" s="59" customFormat="1" ht="35.25" customHeight="1" x14ac:dyDescent="0.75">
      <c r="A92" s="55"/>
      <c r="B92" s="273" t="s">
        <v>59</v>
      </c>
      <c r="C92" s="161" t="s">
        <v>235</v>
      </c>
      <c r="D92" s="15" t="s">
        <v>236</v>
      </c>
      <c r="E92" s="15" t="s">
        <v>237</v>
      </c>
      <c r="F92" s="16"/>
      <c r="G92" s="15"/>
      <c r="H92" s="15" t="s">
        <v>12</v>
      </c>
      <c r="I92" s="4"/>
      <c r="J92" s="4"/>
      <c r="K92" s="4"/>
      <c r="L92" s="4"/>
      <c r="M92" s="4"/>
      <c r="N92" s="4"/>
      <c r="O92" s="4"/>
      <c r="P92" s="4"/>
      <c r="Q92" s="4"/>
      <c r="R92" s="4"/>
      <c r="S92" s="4"/>
      <c r="T92" s="4"/>
      <c r="U92" s="39">
        <f>SUM(I92*$U$299)</f>
        <v>0</v>
      </c>
      <c r="V92" s="39">
        <f>SUM(J92*$V$299)</f>
        <v>0</v>
      </c>
      <c r="W92" s="39">
        <f>SUM(K92*$W$299)</f>
        <v>0</v>
      </c>
      <c r="X92" s="39">
        <f>SUM(L92*$X$299)</f>
        <v>0</v>
      </c>
      <c r="Y92" s="39">
        <f>SUM(M92*$Y$299)</f>
        <v>0</v>
      </c>
      <c r="Z92" s="40">
        <f>SUM(N92*$Z$299)</f>
        <v>0</v>
      </c>
      <c r="AA92" s="40">
        <f>SUM(O92*$AA$299)</f>
        <v>0</v>
      </c>
      <c r="AB92" s="40" t="s">
        <v>63</v>
      </c>
      <c r="AC92" s="40" t="s">
        <v>63</v>
      </c>
      <c r="AD92" s="40"/>
      <c r="AE92" s="40" t="s">
        <v>63</v>
      </c>
      <c r="AF92" s="40" t="s">
        <v>63</v>
      </c>
      <c r="AG92" s="40">
        <f t="shared" si="95"/>
        <v>0</v>
      </c>
      <c r="AH92" s="41"/>
      <c r="AI92" s="42"/>
      <c r="AJ92" s="42">
        <f t="shared" ref="AJ92" si="102">SUM(AH92*AI92)</f>
        <v>0</v>
      </c>
      <c r="AK92" s="43">
        <f t="shared" ref="AK92" si="103">SUM(AG92+AJ92)</f>
        <v>0</v>
      </c>
      <c r="AL92" s="56"/>
      <c r="AM92" s="56"/>
      <c r="AN92" s="56"/>
      <c r="AO92" s="56"/>
      <c r="AP92" s="56"/>
      <c r="AQ92" s="56"/>
      <c r="AR92" s="56"/>
      <c r="AS92" s="56"/>
      <c r="AT92" s="56"/>
      <c r="AU92" s="56"/>
      <c r="AV92" s="56"/>
      <c r="AW92" s="56"/>
      <c r="AX92" s="56"/>
      <c r="AY92" s="56"/>
      <c r="AZ92" s="56"/>
      <c r="BA92" s="56"/>
      <c r="BB92" s="56"/>
      <c r="BC92" s="56"/>
      <c r="BD92" s="56"/>
      <c r="BE92" s="56"/>
      <c r="BF92" s="56"/>
      <c r="BG92" s="109">
        <f t="shared" si="98"/>
        <v>0</v>
      </c>
      <c r="BH92" s="44">
        <f t="shared" si="99"/>
        <v>0</v>
      </c>
      <c r="BI92" s="57"/>
      <c r="BJ92" s="57"/>
      <c r="BK92" s="55"/>
      <c r="BL92" s="55"/>
    </row>
    <row r="93" spans="1:64" s="59" customFormat="1" ht="35.25" customHeight="1" x14ac:dyDescent="0.75">
      <c r="A93" s="55"/>
      <c r="B93" s="273" t="s">
        <v>59</v>
      </c>
      <c r="C93" s="161" t="s">
        <v>238</v>
      </c>
      <c r="D93" s="369" t="s">
        <v>239</v>
      </c>
      <c r="E93" s="15" t="s">
        <v>237</v>
      </c>
      <c r="F93" s="16"/>
      <c r="G93" s="15"/>
      <c r="H93" s="15" t="s">
        <v>240</v>
      </c>
      <c r="I93" s="4"/>
      <c r="J93" s="4"/>
      <c r="K93" s="4"/>
      <c r="L93" s="4"/>
      <c r="M93" s="4"/>
      <c r="N93" s="4"/>
      <c r="O93" s="4"/>
      <c r="P93" s="4"/>
      <c r="Q93" s="4"/>
      <c r="R93" s="4"/>
      <c r="S93" s="4"/>
      <c r="T93" s="4"/>
      <c r="U93" s="39">
        <f>SUM(I93*$U$299)</f>
        <v>0</v>
      </c>
      <c r="V93" s="39">
        <f>SUM(J93*$V$299)</f>
        <v>0</v>
      </c>
      <c r="W93" s="39">
        <f>SUM(K93*$W$299)</f>
        <v>0</v>
      </c>
      <c r="X93" s="39">
        <f>SUM(L93*$X$299)</f>
        <v>0</v>
      </c>
      <c r="Y93" s="39">
        <f>SUM(M93*$Y$299)</f>
        <v>0</v>
      </c>
      <c r="Z93" s="40">
        <f>SUM(N93*$Z$299)</f>
        <v>0</v>
      </c>
      <c r="AA93" s="40">
        <f>SUM(O93*$AA$299)</f>
        <v>0</v>
      </c>
      <c r="AB93" s="40" t="s">
        <v>63</v>
      </c>
      <c r="AC93" s="40" t="s">
        <v>63</v>
      </c>
      <c r="AD93" s="40"/>
      <c r="AE93" s="40" t="s">
        <v>63</v>
      </c>
      <c r="AF93" s="40" t="s">
        <v>63</v>
      </c>
      <c r="AG93" s="40">
        <f t="shared" si="95"/>
        <v>0</v>
      </c>
      <c r="AH93" s="41"/>
      <c r="AI93" s="42"/>
      <c r="AJ93" s="42">
        <f t="shared" si="96"/>
        <v>0</v>
      </c>
      <c r="AK93" s="43">
        <f t="shared" si="97"/>
        <v>0</v>
      </c>
      <c r="AL93" s="56"/>
      <c r="AM93" s="56"/>
      <c r="AN93" s="56"/>
      <c r="AO93" s="56"/>
      <c r="AP93" s="56"/>
      <c r="AQ93" s="56"/>
      <c r="AR93" s="56"/>
      <c r="AS93" s="56"/>
      <c r="AT93" s="56"/>
      <c r="AU93" s="56"/>
      <c r="AV93" s="56"/>
      <c r="AW93" s="56"/>
      <c r="AX93" s="56"/>
      <c r="AY93" s="56"/>
      <c r="AZ93" s="56"/>
      <c r="BA93" s="56"/>
      <c r="BB93" s="56"/>
      <c r="BC93" s="56"/>
      <c r="BD93" s="56"/>
      <c r="BE93" s="56"/>
      <c r="BF93" s="56"/>
      <c r="BG93" s="109">
        <f t="shared" si="98"/>
        <v>0</v>
      </c>
      <c r="BH93" s="44">
        <f t="shared" si="99"/>
        <v>0</v>
      </c>
      <c r="BI93" s="57"/>
      <c r="BJ93" s="57"/>
      <c r="BK93" s="55"/>
      <c r="BL93" s="55"/>
    </row>
    <row r="94" spans="1:64" s="59" customFormat="1" ht="35.25" customHeight="1" x14ac:dyDescent="0.75">
      <c r="A94" s="55"/>
      <c r="B94" s="273" t="s">
        <v>59</v>
      </c>
      <c r="C94" s="161" t="s">
        <v>241</v>
      </c>
      <c r="D94" s="369" t="s">
        <v>242</v>
      </c>
      <c r="E94" s="15" t="s">
        <v>237</v>
      </c>
      <c r="F94" s="16"/>
      <c r="G94" s="15"/>
      <c r="H94" s="15" t="s">
        <v>12</v>
      </c>
      <c r="I94" s="4"/>
      <c r="J94" s="4"/>
      <c r="K94" s="4"/>
      <c r="L94" s="4"/>
      <c r="M94" s="4"/>
      <c r="N94" s="4"/>
      <c r="O94" s="4"/>
      <c r="P94" s="4"/>
      <c r="Q94" s="4"/>
      <c r="R94" s="4"/>
      <c r="S94" s="4"/>
      <c r="T94" s="4"/>
      <c r="U94" s="39">
        <f>SUM(I94*$U$299)</f>
        <v>0</v>
      </c>
      <c r="V94" s="39">
        <f>SUM(J94*$V$299)</f>
        <v>0</v>
      </c>
      <c r="W94" s="39">
        <f>SUM(K94*$W$299)</f>
        <v>0</v>
      </c>
      <c r="X94" s="39">
        <f>SUM(L94*$X$299)</f>
        <v>0</v>
      </c>
      <c r="Y94" s="39">
        <f>SUM(M94*$Y$299)</f>
        <v>0</v>
      </c>
      <c r="Z94" s="40">
        <f>SUM(N94*$Z$299)</f>
        <v>0</v>
      </c>
      <c r="AA94" s="40">
        <f>SUM(O94*$AA$299)</f>
        <v>0</v>
      </c>
      <c r="AB94" s="40" t="s">
        <v>63</v>
      </c>
      <c r="AC94" s="40" t="s">
        <v>63</v>
      </c>
      <c r="AD94" s="40"/>
      <c r="AE94" s="40" t="s">
        <v>63</v>
      </c>
      <c r="AF94" s="40" t="s">
        <v>63</v>
      </c>
      <c r="AG94" s="40">
        <f t="shared" si="95"/>
        <v>0</v>
      </c>
      <c r="AH94" s="41"/>
      <c r="AI94" s="42"/>
      <c r="AJ94" s="42">
        <f t="shared" si="96"/>
        <v>0</v>
      </c>
      <c r="AK94" s="43">
        <f t="shared" si="97"/>
        <v>0</v>
      </c>
      <c r="AL94" s="56"/>
      <c r="AM94" s="56"/>
      <c r="AN94" s="56"/>
      <c r="AO94" s="56"/>
      <c r="AP94" s="56"/>
      <c r="AQ94" s="56"/>
      <c r="AR94" s="56"/>
      <c r="AS94" s="56"/>
      <c r="AT94" s="56"/>
      <c r="AU94" s="56"/>
      <c r="AV94" s="56"/>
      <c r="AW94" s="56"/>
      <c r="AX94" s="56"/>
      <c r="AY94" s="56"/>
      <c r="AZ94" s="56"/>
      <c r="BA94" s="56"/>
      <c r="BB94" s="56"/>
      <c r="BC94" s="56"/>
      <c r="BD94" s="56"/>
      <c r="BE94" s="56"/>
      <c r="BF94" s="56"/>
      <c r="BG94" s="109">
        <f t="shared" si="98"/>
        <v>0</v>
      </c>
      <c r="BH94" s="44">
        <f t="shared" si="99"/>
        <v>0</v>
      </c>
      <c r="BI94" s="57"/>
      <c r="BJ94" s="57"/>
      <c r="BK94" s="55"/>
      <c r="BL94" s="55"/>
    </row>
    <row r="95" spans="1:64" s="59" customFormat="1" ht="35.25" customHeight="1" x14ac:dyDescent="0.75">
      <c r="A95" s="55"/>
      <c r="B95" s="273" t="s">
        <v>59</v>
      </c>
      <c r="C95" s="161" t="s">
        <v>243</v>
      </c>
      <c r="D95" s="369" t="s">
        <v>244</v>
      </c>
      <c r="E95" s="15" t="s">
        <v>237</v>
      </c>
      <c r="F95" s="16"/>
      <c r="G95" s="15"/>
      <c r="H95" s="15" t="s">
        <v>12</v>
      </c>
      <c r="I95" s="4"/>
      <c r="J95" s="4"/>
      <c r="K95" s="4"/>
      <c r="L95" s="4"/>
      <c r="M95" s="4"/>
      <c r="N95" s="4"/>
      <c r="O95" s="4"/>
      <c r="P95" s="4"/>
      <c r="Q95" s="4"/>
      <c r="R95" s="4"/>
      <c r="S95" s="4"/>
      <c r="T95" s="4"/>
      <c r="U95" s="39">
        <f>SUM(I95*$U$299)</f>
        <v>0</v>
      </c>
      <c r="V95" s="39">
        <f>SUM(J95*$V$299)</f>
        <v>0</v>
      </c>
      <c r="W95" s="39">
        <f>SUM(K95*$W$299)</f>
        <v>0</v>
      </c>
      <c r="X95" s="39">
        <f>SUM(L95*$X$299)</f>
        <v>0</v>
      </c>
      <c r="Y95" s="39">
        <f>SUM(M95*$Y$299)</f>
        <v>0</v>
      </c>
      <c r="Z95" s="40">
        <f>SUM(N95*$Z$299)</f>
        <v>0</v>
      </c>
      <c r="AA95" s="40">
        <f>SUM(O95*$AA$299)</f>
        <v>0</v>
      </c>
      <c r="AB95" s="40" t="s">
        <v>63</v>
      </c>
      <c r="AC95" s="40" t="s">
        <v>63</v>
      </c>
      <c r="AD95" s="40"/>
      <c r="AE95" s="40" t="s">
        <v>63</v>
      </c>
      <c r="AF95" s="40" t="s">
        <v>63</v>
      </c>
      <c r="AG95" s="40">
        <f t="shared" si="95"/>
        <v>0</v>
      </c>
      <c r="AH95" s="41"/>
      <c r="AI95" s="42"/>
      <c r="AJ95" s="42">
        <f t="shared" ref="AJ95" si="104">SUM(AH95*AI95)</f>
        <v>0</v>
      </c>
      <c r="AK95" s="43">
        <f t="shared" ref="AK95" si="105">SUM(AG95+AJ95)</f>
        <v>0</v>
      </c>
      <c r="AL95" s="56"/>
      <c r="AM95" s="56"/>
      <c r="AN95" s="56"/>
      <c r="AO95" s="56"/>
      <c r="AP95" s="56"/>
      <c r="AQ95" s="56"/>
      <c r="AR95" s="56"/>
      <c r="AS95" s="56"/>
      <c r="AT95" s="56"/>
      <c r="AU95" s="56"/>
      <c r="AV95" s="56"/>
      <c r="AW95" s="56"/>
      <c r="AX95" s="56"/>
      <c r="AY95" s="56"/>
      <c r="AZ95" s="56"/>
      <c r="BA95" s="56"/>
      <c r="BB95" s="56"/>
      <c r="BC95" s="56"/>
      <c r="BD95" s="56"/>
      <c r="BE95" s="56"/>
      <c r="BF95" s="56"/>
      <c r="BG95" s="109">
        <f t="shared" si="98"/>
        <v>0</v>
      </c>
      <c r="BH95" s="44">
        <f t="shared" si="99"/>
        <v>0</v>
      </c>
      <c r="BI95" s="57"/>
      <c r="BJ95" s="57"/>
      <c r="BK95" s="55"/>
      <c r="BL95" s="55"/>
    </row>
    <row r="96" spans="1:64" s="187" customFormat="1" x14ac:dyDescent="0.75">
      <c r="A96" s="183"/>
      <c r="B96" s="210" t="s">
        <v>70</v>
      </c>
      <c r="C96" s="173" t="s">
        <v>222</v>
      </c>
      <c r="D96" s="210" t="s">
        <v>245</v>
      </c>
      <c r="E96" s="210"/>
      <c r="F96" s="174"/>
      <c r="G96" s="210"/>
      <c r="H96" s="210"/>
      <c r="I96" s="175"/>
      <c r="J96" s="175"/>
      <c r="K96" s="175"/>
      <c r="L96" s="175"/>
      <c r="M96" s="175"/>
      <c r="N96" s="175"/>
      <c r="O96" s="175"/>
      <c r="P96" s="175"/>
      <c r="Q96" s="175"/>
      <c r="R96" s="175"/>
      <c r="S96" s="175"/>
      <c r="T96" s="175"/>
      <c r="U96" s="176"/>
      <c r="V96" s="176"/>
      <c r="W96" s="176"/>
      <c r="X96" s="176"/>
      <c r="Y96" s="176"/>
      <c r="Z96" s="177"/>
      <c r="AA96" s="177"/>
      <c r="AB96" s="176"/>
      <c r="AC96" s="176"/>
      <c r="AD96" s="177"/>
      <c r="AE96" s="177"/>
      <c r="AF96" s="177"/>
      <c r="AG96" s="177"/>
      <c r="AH96" s="178">
        <v>4</v>
      </c>
      <c r="AI96" s="177">
        <v>200</v>
      </c>
      <c r="AJ96" s="177">
        <f t="shared" si="96"/>
        <v>800</v>
      </c>
      <c r="AK96" s="177">
        <f t="shared" si="97"/>
        <v>800</v>
      </c>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09">
        <f t="shared" si="98"/>
        <v>0</v>
      </c>
      <c r="BH96" s="177">
        <f t="shared" si="99"/>
        <v>800</v>
      </c>
      <c r="BI96" s="185"/>
      <c r="BJ96" s="185"/>
      <c r="BK96" s="186"/>
      <c r="BL96" s="183"/>
    </row>
    <row r="97" spans="1:64" s="187" customFormat="1" ht="28.5" customHeight="1" x14ac:dyDescent="0.75">
      <c r="A97" s="183"/>
      <c r="B97" s="210" t="s">
        <v>70</v>
      </c>
      <c r="C97" s="173" t="s">
        <v>222</v>
      </c>
      <c r="D97" s="210" t="s">
        <v>246</v>
      </c>
      <c r="E97" s="210"/>
      <c r="F97" s="174"/>
      <c r="G97" s="210"/>
      <c r="H97" s="210"/>
      <c r="I97" s="175"/>
      <c r="J97" s="175"/>
      <c r="K97" s="175"/>
      <c r="L97" s="175"/>
      <c r="M97" s="175"/>
      <c r="N97" s="175"/>
      <c r="O97" s="175"/>
      <c r="P97" s="175"/>
      <c r="Q97" s="175"/>
      <c r="R97" s="175"/>
      <c r="S97" s="175"/>
      <c r="T97" s="175"/>
      <c r="U97" s="176"/>
      <c r="V97" s="176"/>
      <c r="W97" s="176"/>
      <c r="X97" s="176"/>
      <c r="Y97" s="176"/>
      <c r="Z97" s="177"/>
      <c r="AA97" s="177"/>
      <c r="AB97" s="176"/>
      <c r="AC97" s="176"/>
      <c r="AD97" s="177"/>
      <c r="AE97" s="177"/>
      <c r="AF97" s="177"/>
      <c r="AG97" s="177"/>
      <c r="AH97" s="178">
        <v>600</v>
      </c>
      <c r="AI97" s="177">
        <v>0.5</v>
      </c>
      <c r="AJ97" s="177">
        <f t="shared" si="96"/>
        <v>300</v>
      </c>
      <c r="AK97" s="177">
        <f t="shared" si="97"/>
        <v>300</v>
      </c>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09">
        <f t="shared" si="98"/>
        <v>0</v>
      </c>
      <c r="BH97" s="177">
        <f t="shared" si="99"/>
        <v>300</v>
      </c>
      <c r="BI97" s="185"/>
      <c r="BJ97" s="185"/>
      <c r="BK97" s="186"/>
      <c r="BL97" s="183"/>
    </row>
    <row r="98" spans="1:64" s="234" customFormat="1" ht="92.25" customHeight="1" x14ac:dyDescent="0.7">
      <c r="A98" s="231" t="s">
        <v>1</v>
      </c>
      <c r="B98" s="228" t="s">
        <v>55</v>
      </c>
      <c r="C98" s="229" t="s">
        <v>247</v>
      </c>
      <c r="D98" s="228" t="s">
        <v>248</v>
      </c>
      <c r="E98" s="228" t="s">
        <v>249</v>
      </c>
      <c r="F98" s="230"/>
      <c r="G98" s="215"/>
      <c r="H98" s="215"/>
      <c r="I98" s="216">
        <f>SUM(I99:I110)</f>
        <v>0</v>
      </c>
      <c r="J98" s="216">
        <f t="shared" ref="J98:BJ98" si="106">SUM(J99:J110)</f>
        <v>0</v>
      </c>
      <c r="K98" s="216">
        <f t="shared" si="106"/>
        <v>0</v>
      </c>
      <c r="L98" s="216">
        <f t="shared" si="106"/>
        <v>0</v>
      </c>
      <c r="M98" s="216">
        <f t="shared" si="106"/>
        <v>0</v>
      </c>
      <c r="N98" s="216">
        <f t="shared" si="106"/>
        <v>0</v>
      </c>
      <c r="O98" s="216">
        <f t="shared" si="106"/>
        <v>0</v>
      </c>
      <c r="P98" s="216">
        <f t="shared" si="106"/>
        <v>0</v>
      </c>
      <c r="Q98" s="216">
        <f t="shared" si="106"/>
        <v>0</v>
      </c>
      <c r="R98" s="216">
        <f t="shared" si="106"/>
        <v>0</v>
      </c>
      <c r="S98" s="216">
        <f t="shared" si="106"/>
        <v>0</v>
      </c>
      <c r="T98" s="216">
        <f t="shared" si="106"/>
        <v>0</v>
      </c>
      <c r="U98" s="217">
        <f t="shared" si="106"/>
        <v>0</v>
      </c>
      <c r="V98" s="217">
        <f t="shared" si="106"/>
        <v>0</v>
      </c>
      <c r="W98" s="217">
        <f t="shared" si="106"/>
        <v>0</v>
      </c>
      <c r="X98" s="217">
        <f t="shared" si="106"/>
        <v>0</v>
      </c>
      <c r="Y98" s="217">
        <f t="shared" si="106"/>
        <v>0</v>
      </c>
      <c r="Z98" s="217">
        <f t="shared" si="106"/>
        <v>0</v>
      </c>
      <c r="AA98" s="217">
        <f t="shared" si="106"/>
        <v>0</v>
      </c>
      <c r="AB98" s="217">
        <f t="shared" si="106"/>
        <v>0</v>
      </c>
      <c r="AC98" s="217">
        <f t="shared" si="106"/>
        <v>0</v>
      </c>
      <c r="AD98" s="217">
        <f t="shared" si="106"/>
        <v>0</v>
      </c>
      <c r="AE98" s="217">
        <f t="shared" si="106"/>
        <v>0</v>
      </c>
      <c r="AF98" s="217">
        <f t="shared" si="106"/>
        <v>0</v>
      </c>
      <c r="AG98" s="217">
        <f t="shared" si="106"/>
        <v>0</v>
      </c>
      <c r="AH98" s="224"/>
      <c r="AI98" s="225"/>
      <c r="AJ98" s="217">
        <f t="shared" si="106"/>
        <v>16200</v>
      </c>
      <c r="AK98" s="217">
        <f t="shared" si="106"/>
        <v>16200</v>
      </c>
      <c r="AL98" s="217">
        <f t="shared" si="106"/>
        <v>0</v>
      </c>
      <c r="AM98" s="217">
        <f t="shared" si="106"/>
        <v>0</v>
      </c>
      <c r="AN98" s="217">
        <f t="shared" si="106"/>
        <v>0</v>
      </c>
      <c r="AO98" s="217">
        <f t="shared" si="106"/>
        <v>0</v>
      </c>
      <c r="AP98" s="217">
        <f t="shared" si="106"/>
        <v>0</v>
      </c>
      <c r="AQ98" s="217">
        <f t="shared" si="106"/>
        <v>0</v>
      </c>
      <c r="AR98" s="217">
        <f t="shared" si="106"/>
        <v>0</v>
      </c>
      <c r="AS98" s="217">
        <f t="shared" si="106"/>
        <v>0</v>
      </c>
      <c r="AT98" s="217">
        <f t="shared" si="106"/>
        <v>0</v>
      </c>
      <c r="AU98" s="217">
        <f t="shared" si="106"/>
        <v>0</v>
      </c>
      <c r="AV98" s="217">
        <f t="shared" si="106"/>
        <v>0</v>
      </c>
      <c r="AW98" s="217">
        <f t="shared" si="106"/>
        <v>0</v>
      </c>
      <c r="AX98" s="217">
        <f t="shared" si="106"/>
        <v>0</v>
      </c>
      <c r="AY98" s="217">
        <f t="shared" si="106"/>
        <v>0</v>
      </c>
      <c r="AZ98" s="217">
        <f t="shared" si="106"/>
        <v>0</v>
      </c>
      <c r="BA98" s="217">
        <f t="shared" si="106"/>
        <v>0</v>
      </c>
      <c r="BB98" s="217">
        <f t="shared" si="106"/>
        <v>0</v>
      </c>
      <c r="BC98" s="217">
        <f t="shared" si="106"/>
        <v>0</v>
      </c>
      <c r="BD98" s="217">
        <f t="shared" si="106"/>
        <v>0</v>
      </c>
      <c r="BE98" s="217">
        <f t="shared" si="106"/>
        <v>0</v>
      </c>
      <c r="BF98" s="217">
        <f t="shared" si="106"/>
        <v>0</v>
      </c>
      <c r="BG98" s="217">
        <f t="shared" si="106"/>
        <v>0</v>
      </c>
      <c r="BH98" s="217">
        <f t="shared" si="106"/>
        <v>16200</v>
      </c>
      <c r="BI98" s="217">
        <f t="shared" si="106"/>
        <v>0</v>
      </c>
      <c r="BJ98" s="217">
        <f t="shared" si="106"/>
        <v>0</v>
      </c>
      <c r="BK98" s="232">
        <f t="shared" ref="BK98" si="107">SUM(BK99:BK110)</f>
        <v>0</v>
      </c>
      <c r="BL98" s="233"/>
    </row>
    <row r="99" spans="1:64" s="59" customFormat="1" ht="106.5" customHeight="1" x14ac:dyDescent="0.75">
      <c r="A99" s="55"/>
      <c r="B99" s="273" t="s">
        <v>59</v>
      </c>
      <c r="C99" s="161" t="s">
        <v>250</v>
      </c>
      <c r="D99" s="95" t="s">
        <v>251</v>
      </c>
      <c r="E99" s="15" t="s">
        <v>252</v>
      </c>
      <c r="F99" s="16"/>
      <c r="G99" s="366"/>
      <c r="H99" s="15" t="s">
        <v>8</v>
      </c>
      <c r="I99" s="4"/>
      <c r="J99" s="4"/>
      <c r="K99" s="4"/>
      <c r="L99" s="4"/>
      <c r="M99" s="4"/>
      <c r="N99" s="4"/>
      <c r="O99" s="4"/>
      <c r="P99" s="4"/>
      <c r="Q99" s="4"/>
      <c r="R99" s="4"/>
      <c r="S99" s="4"/>
      <c r="T99" s="4"/>
      <c r="U99" s="39">
        <f>SUM(I99*$U$299)</f>
        <v>0</v>
      </c>
      <c r="V99" s="39">
        <f>SUM(J99*$V$299)</f>
        <v>0</v>
      </c>
      <c r="W99" s="39">
        <f>SUM(K99*$W$299)</f>
        <v>0</v>
      </c>
      <c r="X99" s="39">
        <f>SUM(L99*$X$299)</f>
        <v>0</v>
      </c>
      <c r="Y99" s="39">
        <f>SUM(M99*$Y$299)</f>
        <v>0</v>
      </c>
      <c r="Z99" s="40">
        <f>SUM(N99*$Z$299)</f>
        <v>0</v>
      </c>
      <c r="AA99" s="40">
        <f>SUM(O99*$AA$299)</f>
        <v>0</v>
      </c>
      <c r="AB99" s="40" t="s">
        <v>63</v>
      </c>
      <c r="AC99" s="40" t="s">
        <v>63</v>
      </c>
      <c r="AD99" s="40"/>
      <c r="AE99" s="40" t="s">
        <v>63</v>
      </c>
      <c r="AF99" s="40" t="s">
        <v>63</v>
      </c>
      <c r="AG99" s="40">
        <f t="shared" ref="AG99:AG100" si="108">SUM($U99:$AF99)</f>
        <v>0</v>
      </c>
      <c r="AH99" s="41"/>
      <c r="AI99" s="42"/>
      <c r="AJ99" s="42">
        <f t="shared" ref="AJ99:AJ109" si="109">SUM(AH99*AI99)</f>
        <v>0</v>
      </c>
      <c r="AK99" s="43">
        <f t="shared" ref="AK99:AK150" si="110">SUM(AG99+AJ99)</f>
        <v>0</v>
      </c>
      <c r="AL99" s="56"/>
      <c r="AM99" s="56"/>
      <c r="AN99" s="56"/>
      <c r="AO99" s="56"/>
      <c r="AP99" s="56"/>
      <c r="AQ99" s="56"/>
      <c r="AR99" s="56"/>
      <c r="AS99" s="56"/>
      <c r="AT99" s="56"/>
      <c r="AU99" s="56"/>
      <c r="AV99" s="56"/>
      <c r="AW99" s="56"/>
      <c r="AX99" s="56"/>
      <c r="AY99" s="56"/>
      <c r="AZ99" s="56"/>
      <c r="BA99" s="56"/>
      <c r="BB99" s="56"/>
      <c r="BC99" s="56"/>
      <c r="BD99" s="56"/>
      <c r="BE99" s="56"/>
      <c r="BF99" s="56"/>
      <c r="BG99" s="109">
        <f t="shared" ref="BG99:BG111" si="111">SUM(AL99:BF99)</f>
        <v>0</v>
      </c>
      <c r="BH99" s="44">
        <f t="shared" ref="BH99:BH111" si="112">$AK99-$BG99</f>
        <v>0</v>
      </c>
      <c r="BI99" s="57"/>
      <c r="BJ99" s="57"/>
      <c r="BK99" s="58"/>
      <c r="BL99" s="55"/>
    </row>
    <row r="100" spans="1:64" s="59" customFormat="1" ht="55.5" customHeight="1" x14ac:dyDescent="0.75">
      <c r="A100" s="55"/>
      <c r="B100" s="273" t="s">
        <v>59</v>
      </c>
      <c r="C100" s="161" t="s">
        <v>253</v>
      </c>
      <c r="D100" s="15" t="s">
        <v>254</v>
      </c>
      <c r="E100" s="15" t="s">
        <v>255</v>
      </c>
      <c r="F100" s="16"/>
      <c r="G100" s="366"/>
      <c r="H100" s="15" t="s">
        <v>8</v>
      </c>
      <c r="I100" s="4"/>
      <c r="J100" s="4"/>
      <c r="K100" s="4"/>
      <c r="L100" s="4"/>
      <c r="M100" s="4"/>
      <c r="N100" s="4"/>
      <c r="O100" s="4"/>
      <c r="P100" s="4"/>
      <c r="Q100" s="4"/>
      <c r="R100" s="4"/>
      <c r="S100" s="4"/>
      <c r="T100" s="4"/>
      <c r="U100" s="39">
        <f>SUM(I100*$U$299)</f>
        <v>0</v>
      </c>
      <c r="V100" s="39">
        <f>SUM(J100*$V$299)</f>
        <v>0</v>
      </c>
      <c r="W100" s="39">
        <f>SUM(K100*$W$299)</f>
        <v>0</v>
      </c>
      <c r="X100" s="39">
        <f>SUM(L100*$X$299)</f>
        <v>0</v>
      </c>
      <c r="Y100" s="39">
        <f>SUM(M100*$Y$299)</f>
        <v>0</v>
      </c>
      <c r="Z100" s="40">
        <f>SUM(N100*$Z$299)</f>
        <v>0</v>
      </c>
      <c r="AA100" s="40">
        <f>SUM(O100*$AA$299)</f>
        <v>0</v>
      </c>
      <c r="AB100" s="40" t="s">
        <v>63</v>
      </c>
      <c r="AC100" s="40" t="s">
        <v>63</v>
      </c>
      <c r="AD100" s="40"/>
      <c r="AE100" s="40" t="s">
        <v>63</v>
      </c>
      <c r="AF100" s="40" t="s">
        <v>63</v>
      </c>
      <c r="AG100" s="40">
        <f t="shared" si="108"/>
        <v>0</v>
      </c>
      <c r="AH100" s="41"/>
      <c r="AI100" s="42"/>
      <c r="AJ100" s="42">
        <f t="shared" si="109"/>
        <v>0</v>
      </c>
      <c r="AK100" s="43">
        <f t="shared" si="110"/>
        <v>0</v>
      </c>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109">
        <f t="shared" si="111"/>
        <v>0</v>
      </c>
      <c r="BH100" s="44">
        <f t="shared" si="112"/>
        <v>0</v>
      </c>
      <c r="BI100" s="57"/>
      <c r="BJ100" s="57"/>
      <c r="BK100" s="58"/>
      <c r="BL100" s="55"/>
    </row>
    <row r="101" spans="1:64" s="187" customFormat="1" ht="30" customHeight="1" x14ac:dyDescent="0.75">
      <c r="A101" s="183"/>
      <c r="B101" s="210" t="s">
        <v>70</v>
      </c>
      <c r="C101" s="173" t="s">
        <v>256</v>
      </c>
      <c r="D101" s="210" t="s">
        <v>257</v>
      </c>
      <c r="E101" s="210"/>
      <c r="F101" s="174"/>
      <c r="G101" s="210"/>
      <c r="H101" s="210"/>
      <c r="I101" s="175"/>
      <c r="J101" s="175"/>
      <c r="K101" s="175"/>
      <c r="L101" s="175"/>
      <c r="M101" s="175"/>
      <c r="N101" s="175"/>
      <c r="O101" s="175"/>
      <c r="P101" s="175"/>
      <c r="Q101" s="175"/>
      <c r="R101" s="175"/>
      <c r="S101" s="175"/>
      <c r="T101" s="175"/>
      <c r="U101" s="176"/>
      <c r="V101" s="176"/>
      <c r="W101" s="176"/>
      <c r="X101" s="176"/>
      <c r="Y101" s="176"/>
      <c r="Z101" s="176"/>
      <c r="AA101" s="176"/>
      <c r="AB101" s="176"/>
      <c r="AC101" s="176"/>
      <c r="AD101" s="176"/>
      <c r="AE101" s="176"/>
      <c r="AF101" s="176"/>
      <c r="AG101" s="176"/>
      <c r="AH101" s="178">
        <v>6</v>
      </c>
      <c r="AI101" s="177">
        <v>700</v>
      </c>
      <c r="AJ101" s="177">
        <f t="shared" si="109"/>
        <v>4200</v>
      </c>
      <c r="AK101" s="177">
        <f t="shared" si="110"/>
        <v>4200</v>
      </c>
      <c r="AL101" s="184"/>
      <c r="AM101" s="184"/>
      <c r="AN101" s="184"/>
      <c r="AO101" s="184"/>
      <c r="AP101" s="184"/>
      <c r="AQ101" s="184"/>
      <c r="AR101" s="184"/>
      <c r="AS101" s="184"/>
      <c r="AT101" s="184"/>
      <c r="AU101" s="184"/>
      <c r="AV101" s="184"/>
      <c r="AW101" s="184"/>
      <c r="AX101" s="184"/>
      <c r="AY101" s="184"/>
      <c r="AZ101" s="184"/>
      <c r="BA101" s="184"/>
      <c r="BB101" s="184"/>
      <c r="BC101" s="184"/>
      <c r="BD101" s="184"/>
      <c r="BE101" s="184"/>
      <c r="BF101" s="184"/>
      <c r="BG101" s="109">
        <f t="shared" si="111"/>
        <v>0</v>
      </c>
      <c r="BH101" s="177">
        <f t="shared" si="112"/>
        <v>4200</v>
      </c>
      <c r="BI101" s="185"/>
      <c r="BJ101" s="185"/>
      <c r="BK101" s="186"/>
      <c r="BL101" s="183"/>
    </row>
    <row r="102" spans="1:64" s="59" customFormat="1" ht="110.25" customHeight="1" x14ac:dyDescent="0.75">
      <c r="A102" s="55"/>
      <c r="B102" s="273" t="s">
        <v>59</v>
      </c>
      <c r="C102" s="161" t="s">
        <v>258</v>
      </c>
      <c r="D102" s="95" t="s">
        <v>259</v>
      </c>
      <c r="E102" s="15" t="s">
        <v>260</v>
      </c>
      <c r="F102" s="16"/>
      <c r="G102" s="366"/>
      <c r="H102" s="15" t="s">
        <v>8</v>
      </c>
      <c r="I102" s="4"/>
      <c r="J102" s="4"/>
      <c r="K102" s="4"/>
      <c r="L102" s="4"/>
      <c r="M102" s="4"/>
      <c r="N102" s="4"/>
      <c r="O102" s="4"/>
      <c r="P102" s="4"/>
      <c r="Q102" s="4"/>
      <c r="R102" s="4"/>
      <c r="S102" s="4"/>
      <c r="T102" s="4"/>
      <c r="U102" s="39">
        <f>SUM(I102*$U$299)</f>
        <v>0</v>
      </c>
      <c r="V102" s="39">
        <f>SUM(J102*$V$299)</f>
        <v>0</v>
      </c>
      <c r="W102" s="39">
        <f>SUM(K102*$W$299)</f>
        <v>0</v>
      </c>
      <c r="X102" s="39">
        <f>SUM(L102*$X$299)</f>
        <v>0</v>
      </c>
      <c r="Y102" s="39">
        <f>SUM(M102*$Y$299)</f>
        <v>0</v>
      </c>
      <c r="Z102" s="40">
        <f>SUM(N102*$Z$299)</f>
        <v>0</v>
      </c>
      <c r="AA102" s="40">
        <f>SUM(O102*$AA$299)</f>
        <v>0</v>
      </c>
      <c r="AB102" s="40" t="s">
        <v>63</v>
      </c>
      <c r="AC102" s="40" t="s">
        <v>63</v>
      </c>
      <c r="AD102" s="40"/>
      <c r="AE102" s="40" t="s">
        <v>63</v>
      </c>
      <c r="AF102" s="40" t="s">
        <v>63</v>
      </c>
      <c r="AG102" s="40">
        <f t="shared" ref="AG102:AG103" si="113">SUM($U102:$AF102)</f>
        <v>0</v>
      </c>
      <c r="AH102" s="41"/>
      <c r="AI102" s="42"/>
      <c r="AJ102" s="42">
        <f t="shared" si="109"/>
        <v>0</v>
      </c>
      <c r="AK102" s="43">
        <f t="shared" si="110"/>
        <v>0</v>
      </c>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109">
        <f t="shared" si="111"/>
        <v>0</v>
      </c>
      <c r="BH102" s="44">
        <f t="shared" si="112"/>
        <v>0</v>
      </c>
      <c r="BI102" s="57"/>
      <c r="BJ102" s="57"/>
      <c r="BK102" s="58"/>
      <c r="BL102" s="55"/>
    </row>
    <row r="103" spans="1:64" s="59" customFormat="1" ht="142.5" customHeight="1" x14ac:dyDescent="0.75">
      <c r="A103" s="55"/>
      <c r="B103" s="273" t="s">
        <v>59</v>
      </c>
      <c r="C103" s="161" t="s">
        <v>261</v>
      </c>
      <c r="D103" s="95" t="s">
        <v>262</v>
      </c>
      <c r="E103" s="15" t="s">
        <v>263</v>
      </c>
      <c r="F103" s="16"/>
      <c r="G103" s="366"/>
      <c r="H103" s="15" t="s">
        <v>8</v>
      </c>
      <c r="I103" s="4"/>
      <c r="J103" s="4"/>
      <c r="K103" s="4"/>
      <c r="L103" s="4"/>
      <c r="M103" s="4"/>
      <c r="N103" s="4"/>
      <c r="O103" s="4"/>
      <c r="P103" s="4"/>
      <c r="Q103" s="4"/>
      <c r="R103" s="4"/>
      <c r="S103" s="4"/>
      <c r="T103" s="4"/>
      <c r="U103" s="39">
        <f>SUM(I103*$U$299)</f>
        <v>0</v>
      </c>
      <c r="V103" s="39">
        <f>SUM(J103*$V$299)</f>
        <v>0</v>
      </c>
      <c r="W103" s="39">
        <f>SUM(K103*$W$299)</f>
        <v>0</v>
      </c>
      <c r="X103" s="39">
        <f>SUM(L103*$X$299)</f>
        <v>0</v>
      </c>
      <c r="Y103" s="39">
        <f>SUM(M103*$Y$299)</f>
        <v>0</v>
      </c>
      <c r="Z103" s="40">
        <f>SUM(N103*$Z$299)</f>
        <v>0</v>
      </c>
      <c r="AA103" s="40">
        <f>SUM(O103*$AA$299)</f>
        <v>0</v>
      </c>
      <c r="AB103" s="40" t="s">
        <v>63</v>
      </c>
      <c r="AC103" s="40" t="s">
        <v>63</v>
      </c>
      <c r="AD103" s="40"/>
      <c r="AE103" s="40" t="s">
        <v>63</v>
      </c>
      <c r="AF103" s="40" t="s">
        <v>63</v>
      </c>
      <c r="AG103" s="40">
        <f t="shared" si="113"/>
        <v>0</v>
      </c>
      <c r="AH103" s="41"/>
      <c r="AI103" s="42"/>
      <c r="AJ103" s="42">
        <f t="shared" si="109"/>
        <v>0</v>
      </c>
      <c r="AK103" s="43">
        <f t="shared" si="110"/>
        <v>0</v>
      </c>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109">
        <f t="shared" si="111"/>
        <v>0</v>
      </c>
      <c r="BH103" s="44">
        <f t="shared" si="112"/>
        <v>0</v>
      </c>
      <c r="BI103" s="57"/>
      <c r="BJ103" s="57"/>
      <c r="BK103" s="58"/>
      <c r="BL103" s="55"/>
    </row>
    <row r="104" spans="1:64" s="187" customFormat="1" ht="26.25" customHeight="1" x14ac:dyDescent="0.75">
      <c r="A104" s="183"/>
      <c r="B104" s="210" t="s">
        <v>70</v>
      </c>
      <c r="C104" s="173" t="s">
        <v>256</v>
      </c>
      <c r="D104" s="210" t="s">
        <v>264</v>
      </c>
      <c r="E104" s="210"/>
      <c r="F104" s="174"/>
      <c r="G104" s="210"/>
      <c r="H104" s="210"/>
      <c r="I104" s="175"/>
      <c r="J104" s="175"/>
      <c r="K104" s="175"/>
      <c r="L104" s="175"/>
      <c r="M104" s="175"/>
      <c r="N104" s="175"/>
      <c r="O104" s="175"/>
      <c r="P104" s="175"/>
      <c r="Q104" s="175"/>
      <c r="R104" s="175"/>
      <c r="S104" s="175"/>
      <c r="T104" s="175"/>
      <c r="U104" s="176"/>
      <c r="V104" s="176"/>
      <c r="W104" s="176"/>
      <c r="X104" s="176"/>
      <c r="Y104" s="176"/>
      <c r="Z104" s="176"/>
      <c r="AA104" s="176"/>
      <c r="AB104" s="176"/>
      <c r="AC104" s="176"/>
      <c r="AD104" s="176"/>
      <c r="AE104" s="176"/>
      <c r="AF104" s="176"/>
      <c r="AG104" s="176"/>
      <c r="AH104" s="178">
        <v>1</v>
      </c>
      <c r="AI104" s="177">
        <v>4000</v>
      </c>
      <c r="AJ104" s="177">
        <f t="shared" ref="AJ104" si="114">SUM(AH104*AI104)</f>
        <v>4000</v>
      </c>
      <c r="AK104" s="177">
        <f t="shared" si="110"/>
        <v>4000</v>
      </c>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09">
        <f t="shared" si="111"/>
        <v>0</v>
      </c>
      <c r="BH104" s="177">
        <f t="shared" si="112"/>
        <v>4000</v>
      </c>
      <c r="BI104" s="185"/>
      <c r="BJ104" s="185"/>
      <c r="BK104" s="186"/>
      <c r="BL104" s="183"/>
    </row>
    <row r="105" spans="1:64" s="59" customFormat="1" ht="130.5" customHeight="1" x14ac:dyDescent="0.75">
      <c r="A105" s="55"/>
      <c r="B105" s="273" t="s">
        <v>59</v>
      </c>
      <c r="C105" s="161" t="s">
        <v>265</v>
      </c>
      <c r="D105" s="95" t="s">
        <v>266</v>
      </c>
      <c r="E105" s="15" t="s">
        <v>267</v>
      </c>
      <c r="F105" s="16"/>
      <c r="G105" s="366"/>
      <c r="H105" s="15" t="s">
        <v>8</v>
      </c>
      <c r="I105" s="4"/>
      <c r="J105" s="4"/>
      <c r="K105" s="4"/>
      <c r="L105" s="4"/>
      <c r="M105" s="4"/>
      <c r="N105" s="4"/>
      <c r="O105" s="4"/>
      <c r="P105" s="4"/>
      <c r="Q105" s="4"/>
      <c r="R105" s="4"/>
      <c r="S105" s="4"/>
      <c r="T105" s="4"/>
      <c r="U105" s="39">
        <f>SUM(I105*$U$299)</f>
        <v>0</v>
      </c>
      <c r="V105" s="39">
        <f>SUM(J105*$V$299)</f>
        <v>0</v>
      </c>
      <c r="W105" s="39">
        <f>SUM(K105*$W$299)</f>
        <v>0</v>
      </c>
      <c r="X105" s="39">
        <f>SUM(L105*$X$299)</f>
        <v>0</v>
      </c>
      <c r="Y105" s="39">
        <f>SUM(M105*$Y$299)</f>
        <v>0</v>
      </c>
      <c r="Z105" s="40">
        <f>SUM(N105*$Z$299)</f>
        <v>0</v>
      </c>
      <c r="AA105" s="40">
        <f>SUM(O105*$AA$299)</f>
        <v>0</v>
      </c>
      <c r="AB105" s="40" t="s">
        <v>63</v>
      </c>
      <c r="AC105" s="40" t="s">
        <v>63</v>
      </c>
      <c r="AD105" s="40"/>
      <c r="AE105" s="40" t="s">
        <v>63</v>
      </c>
      <c r="AF105" s="40" t="s">
        <v>63</v>
      </c>
      <c r="AG105" s="40">
        <f t="shared" ref="AG105:AG106" si="115">SUM($U105:$AF105)</f>
        <v>0</v>
      </c>
      <c r="AH105" s="41"/>
      <c r="AI105" s="42"/>
      <c r="AJ105" s="42">
        <f t="shared" ref="AJ105:AJ106" si="116">SUM(AH105*AI105)</f>
        <v>0</v>
      </c>
      <c r="AK105" s="43">
        <f t="shared" ref="AK105:AK107" si="117">SUM(AG105+AJ105)</f>
        <v>0</v>
      </c>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109">
        <f t="shared" si="111"/>
        <v>0</v>
      </c>
      <c r="BH105" s="44">
        <f t="shared" si="112"/>
        <v>0</v>
      </c>
      <c r="BI105" s="57"/>
      <c r="BJ105" s="57"/>
      <c r="BK105" s="58"/>
      <c r="BL105" s="55"/>
    </row>
    <row r="106" spans="1:64" s="59" customFormat="1" ht="121.5" customHeight="1" x14ac:dyDescent="0.75">
      <c r="A106" s="55"/>
      <c r="B106" s="273" t="s">
        <v>59</v>
      </c>
      <c r="C106" s="161" t="s">
        <v>268</v>
      </c>
      <c r="D106" s="15" t="s">
        <v>269</v>
      </c>
      <c r="E106" s="15" t="s">
        <v>270</v>
      </c>
      <c r="F106" s="16"/>
      <c r="G106" s="366"/>
      <c r="H106" s="15" t="s">
        <v>8</v>
      </c>
      <c r="I106" s="4"/>
      <c r="J106" s="4"/>
      <c r="K106" s="4"/>
      <c r="L106" s="4"/>
      <c r="M106" s="4"/>
      <c r="N106" s="4"/>
      <c r="O106" s="4"/>
      <c r="P106" s="4"/>
      <c r="Q106" s="4"/>
      <c r="R106" s="4"/>
      <c r="S106" s="4"/>
      <c r="T106" s="4"/>
      <c r="U106" s="39">
        <f>SUM(I106*$U$299)</f>
        <v>0</v>
      </c>
      <c r="V106" s="39">
        <f>SUM(J106*$V$299)</f>
        <v>0</v>
      </c>
      <c r="W106" s="39">
        <f>SUM(K106*$W$299)</f>
        <v>0</v>
      </c>
      <c r="X106" s="39">
        <f>SUM(L106*$X$299)</f>
        <v>0</v>
      </c>
      <c r="Y106" s="39">
        <f>SUM(M106*$Y$299)</f>
        <v>0</v>
      </c>
      <c r="Z106" s="40">
        <f>SUM(N106*$Z$299)</f>
        <v>0</v>
      </c>
      <c r="AA106" s="40">
        <f>SUM(O106*$AA$299)</f>
        <v>0</v>
      </c>
      <c r="AB106" s="40" t="s">
        <v>63</v>
      </c>
      <c r="AC106" s="40" t="s">
        <v>63</v>
      </c>
      <c r="AD106" s="40"/>
      <c r="AE106" s="40" t="s">
        <v>63</v>
      </c>
      <c r="AF106" s="40" t="s">
        <v>63</v>
      </c>
      <c r="AG106" s="40">
        <f t="shared" si="115"/>
        <v>0</v>
      </c>
      <c r="AH106" s="41"/>
      <c r="AI106" s="42"/>
      <c r="AJ106" s="42">
        <f t="shared" si="116"/>
        <v>0</v>
      </c>
      <c r="AK106" s="43">
        <f t="shared" si="117"/>
        <v>0</v>
      </c>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109">
        <f t="shared" si="111"/>
        <v>0</v>
      </c>
      <c r="BH106" s="44">
        <f t="shared" si="112"/>
        <v>0</v>
      </c>
      <c r="BI106" s="57"/>
      <c r="BJ106" s="57"/>
      <c r="BK106" s="58"/>
      <c r="BL106" s="55"/>
    </row>
    <row r="107" spans="1:64" s="187" customFormat="1" ht="27" x14ac:dyDescent="0.75">
      <c r="A107" s="183"/>
      <c r="B107" s="210" t="s">
        <v>70</v>
      </c>
      <c r="C107" s="173" t="s">
        <v>256</v>
      </c>
      <c r="D107" s="210" t="s">
        <v>271</v>
      </c>
      <c r="E107" s="210"/>
      <c r="F107" s="174"/>
      <c r="G107" s="210"/>
      <c r="H107" s="210"/>
      <c r="I107" s="175"/>
      <c r="J107" s="175"/>
      <c r="K107" s="175"/>
      <c r="L107" s="175"/>
      <c r="M107" s="175"/>
      <c r="N107" s="175"/>
      <c r="O107" s="175"/>
      <c r="P107" s="175"/>
      <c r="Q107" s="175"/>
      <c r="R107" s="175"/>
      <c r="S107" s="175"/>
      <c r="T107" s="175"/>
      <c r="U107" s="176"/>
      <c r="V107" s="176"/>
      <c r="W107" s="176"/>
      <c r="X107" s="176"/>
      <c r="Y107" s="176"/>
      <c r="Z107" s="177"/>
      <c r="AA107" s="177"/>
      <c r="AB107" s="40"/>
      <c r="AC107" s="40"/>
      <c r="AD107" s="177"/>
      <c r="AE107" s="177"/>
      <c r="AF107" s="177"/>
      <c r="AG107" s="177"/>
      <c r="AH107" s="178">
        <v>1</v>
      </c>
      <c r="AI107" s="177">
        <v>4000</v>
      </c>
      <c r="AJ107" s="177">
        <f t="shared" ref="AJ107" si="118">SUM(AH107*AI107)</f>
        <v>4000</v>
      </c>
      <c r="AK107" s="177">
        <f t="shared" si="117"/>
        <v>4000</v>
      </c>
      <c r="AL107" s="184"/>
      <c r="AM107" s="184"/>
      <c r="AN107" s="184"/>
      <c r="AO107" s="184"/>
      <c r="AP107" s="184"/>
      <c r="AQ107" s="184"/>
      <c r="AR107" s="184"/>
      <c r="AS107" s="184"/>
      <c r="AT107" s="184"/>
      <c r="AU107" s="184"/>
      <c r="AV107" s="184"/>
      <c r="AW107" s="184"/>
      <c r="AX107" s="184"/>
      <c r="AY107" s="184"/>
      <c r="AZ107" s="184"/>
      <c r="BA107" s="184"/>
      <c r="BB107" s="184"/>
      <c r="BC107" s="184"/>
      <c r="BD107" s="184"/>
      <c r="BE107" s="184"/>
      <c r="BF107" s="184"/>
      <c r="BG107" s="109">
        <f t="shared" si="111"/>
        <v>0</v>
      </c>
      <c r="BH107" s="177">
        <f t="shared" si="112"/>
        <v>4000</v>
      </c>
      <c r="BI107" s="185"/>
      <c r="BJ107" s="185"/>
      <c r="BK107" s="186"/>
      <c r="BL107" s="183"/>
    </row>
    <row r="108" spans="1:64" s="59" customFormat="1" ht="57" customHeight="1" x14ac:dyDescent="0.75">
      <c r="A108" s="55"/>
      <c r="B108" s="273" t="s">
        <v>59</v>
      </c>
      <c r="C108" s="161" t="s">
        <v>272</v>
      </c>
      <c r="D108" s="95" t="s">
        <v>273</v>
      </c>
      <c r="E108" s="15" t="s">
        <v>267</v>
      </c>
      <c r="F108" s="16"/>
      <c r="G108" s="366"/>
      <c r="H108" s="15" t="s">
        <v>8</v>
      </c>
      <c r="I108" s="4"/>
      <c r="J108" s="4"/>
      <c r="K108" s="4"/>
      <c r="L108" s="4"/>
      <c r="M108" s="4"/>
      <c r="N108" s="4"/>
      <c r="O108" s="4"/>
      <c r="P108" s="4"/>
      <c r="Q108" s="4"/>
      <c r="R108" s="4"/>
      <c r="S108" s="4"/>
      <c r="T108" s="4"/>
      <c r="U108" s="39">
        <f>SUM(I108*$U$299)</f>
        <v>0</v>
      </c>
      <c r="V108" s="39">
        <f>SUM(J108*$V$299)</f>
        <v>0</v>
      </c>
      <c r="W108" s="39">
        <f>SUM(K108*$W$299)</f>
        <v>0</v>
      </c>
      <c r="X108" s="39">
        <f>SUM(L108*$X$299)</f>
        <v>0</v>
      </c>
      <c r="Y108" s="39">
        <f>SUM(M108*$Y$299)</f>
        <v>0</v>
      </c>
      <c r="Z108" s="40">
        <f>SUM(N108*$Z$299)</f>
        <v>0</v>
      </c>
      <c r="AA108" s="40">
        <f>SUM(O108*$AA$299)</f>
        <v>0</v>
      </c>
      <c r="AB108" s="40" t="s">
        <v>63</v>
      </c>
      <c r="AC108" s="40" t="s">
        <v>63</v>
      </c>
      <c r="AD108" s="40"/>
      <c r="AE108" s="40" t="s">
        <v>63</v>
      </c>
      <c r="AF108" s="40" t="s">
        <v>63</v>
      </c>
      <c r="AG108" s="40">
        <f t="shared" ref="AG108:AG109" si="119">SUM($U108:$AF108)</f>
        <v>0</v>
      </c>
      <c r="AH108" s="41"/>
      <c r="AI108" s="42"/>
      <c r="AJ108" s="42">
        <f t="shared" si="109"/>
        <v>0</v>
      </c>
      <c r="AK108" s="43">
        <f t="shared" si="110"/>
        <v>0</v>
      </c>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109">
        <f t="shared" si="111"/>
        <v>0</v>
      </c>
      <c r="BH108" s="44">
        <f t="shared" si="112"/>
        <v>0</v>
      </c>
      <c r="BI108" s="57"/>
      <c r="BJ108" s="57"/>
      <c r="BK108" s="58"/>
      <c r="BL108" s="55"/>
    </row>
    <row r="109" spans="1:64" s="59" customFormat="1" ht="54.75" customHeight="1" x14ac:dyDescent="0.75">
      <c r="A109" s="55"/>
      <c r="B109" s="273" t="s">
        <v>59</v>
      </c>
      <c r="C109" s="161" t="s">
        <v>274</v>
      </c>
      <c r="D109" s="95" t="s">
        <v>275</v>
      </c>
      <c r="E109" s="15" t="s">
        <v>276</v>
      </c>
      <c r="F109" s="16"/>
      <c r="G109" s="366"/>
      <c r="H109" s="15" t="s">
        <v>8</v>
      </c>
      <c r="I109" s="4"/>
      <c r="J109" s="4"/>
      <c r="K109" s="4"/>
      <c r="L109" s="4"/>
      <c r="M109" s="4"/>
      <c r="N109" s="4"/>
      <c r="O109" s="4"/>
      <c r="P109" s="4"/>
      <c r="Q109" s="4"/>
      <c r="R109" s="4"/>
      <c r="S109" s="4"/>
      <c r="T109" s="4"/>
      <c r="U109" s="39">
        <f>SUM(I109*$U$299)</f>
        <v>0</v>
      </c>
      <c r="V109" s="39">
        <f>SUM(J109*$V$299)</f>
        <v>0</v>
      </c>
      <c r="W109" s="39">
        <f>SUM(K109*$W$299)</f>
        <v>0</v>
      </c>
      <c r="X109" s="39">
        <f>SUM(L109*$X$299)</f>
        <v>0</v>
      </c>
      <c r="Y109" s="39">
        <f>SUM(M109*$Y$299)</f>
        <v>0</v>
      </c>
      <c r="Z109" s="40">
        <f>SUM(N109*$Z$299)</f>
        <v>0</v>
      </c>
      <c r="AA109" s="40">
        <f>SUM(O109*$AA$299)</f>
        <v>0</v>
      </c>
      <c r="AB109" s="40" t="s">
        <v>63</v>
      </c>
      <c r="AC109" s="40" t="s">
        <v>63</v>
      </c>
      <c r="AD109" s="40"/>
      <c r="AE109" s="40" t="s">
        <v>63</v>
      </c>
      <c r="AF109" s="40" t="s">
        <v>63</v>
      </c>
      <c r="AG109" s="40">
        <f t="shared" si="119"/>
        <v>0</v>
      </c>
      <c r="AH109" s="41"/>
      <c r="AI109" s="42"/>
      <c r="AJ109" s="42">
        <f t="shared" si="109"/>
        <v>0</v>
      </c>
      <c r="AK109" s="43">
        <f t="shared" si="110"/>
        <v>0</v>
      </c>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109">
        <f t="shared" si="111"/>
        <v>0</v>
      </c>
      <c r="BH109" s="44">
        <f t="shared" si="112"/>
        <v>0</v>
      </c>
      <c r="BI109" s="57"/>
      <c r="BJ109" s="57"/>
      <c r="BK109" s="58"/>
      <c r="BL109" s="55"/>
    </row>
    <row r="110" spans="1:64" s="187" customFormat="1" ht="27" x14ac:dyDescent="0.75">
      <c r="A110" s="183"/>
      <c r="B110" s="210" t="s">
        <v>70</v>
      </c>
      <c r="C110" s="173" t="s">
        <v>256</v>
      </c>
      <c r="D110" s="210" t="s">
        <v>277</v>
      </c>
      <c r="E110" s="210"/>
      <c r="F110" s="174"/>
      <c r="G110" s="210"/>
      <c r="H110" s="210"/>
      <c r="I110" s="175"/>
      <c r="J110" s="175"/>
      <c r="K110" s="175"/>
      <c r="L110" s="175"/>
      <c r="M110" s="175"/>
      <c r="N110" s="175"/>
      <c r="O110" s="175"/>
      <c r="P110" s="175"/>
      <c r="Q110" s="175"/>
      <c r="R110" s="175"/>
      <c r="S110" s="175"/>
      <c r="T110" s="175"/>
      <c r="U110" s="176"/>
      <c r="V110" s="176"/>
      <c r="W110" s="176"/>
      <c r="X110" s="176"/>
      <c r="Y110" s="176"/>
      <c r="Z110" s="177"/>
      <c r="AA110" s="177"/>
      <c r="AB110" s="176"/>
      <c r="AC110" s="176"/>
      <c r="AD110" s="177"/>
      <c r="AE110" s="177"/>
      <c r="AF110" s="177"/>
      <c r="AG110" s="177"/>
      <c r="AH110" s="178">
        <v>1</v>
      </c>
      <c r="AI110" s="177">
        <v>4000</v>
      </c>
      <c r="AJ110" s="177">
        <f t="shared" ref="AJ110:AJ111" si="120">SUM(AH110*AI110)</f>
        <v>4000</v>
      </c>
      <c r="AK110" s="177">
        <f t="shared" si="110"/>
        <v>4000</v>
      </c>
      <c r="AL110" s="184"/>
      <c r="AM110" s="184"/>
      <c r="AN110" s="184"/>
      <c r="AO110" s="184"/>
      <c r="AP110" s="184"/>
      <c r="AQ110" s="184"/>
      <c r="AR110" s="184"/>
      <c r="AS110" s="184"/>
      <c r="AT110" s="184"/>
      <c r="AU110" s="184"/>
      <c r="AV110" s="184"/>
      <c r="AW110" s="184"/>
      <c r="AX110" s="184"/>
      <c r="AY110" s="184"/>
      <c r="AZ110" s="184"/>
      <c r="BA110" s="184"/>
      <c r="BB110" s="184"/>
      <c r="BC110" s="184"/>
      <c r="BD110" s="184"/>
      <c r="BE110" s="184"/>
      <c r="BF110" s="184"/>
      <c r="BG110" s="109">
        <f t="shared" si="111"/>
        <v>0</v>
      </c>
      <c r="BH110" s="177">
        <f t="shared" si="112"/>
        <v>4000</v>
      </c>
      <c r="BI110" s="185"/>
      <c r="BJ110" s="185"/>
      <c r="BK110" s="186"/>
      <c r="BL110" s="183"/>
    </row>
    <row r="111" spans="1:64" s="181" customFormat="1" ht="39" customHeight="1" x14ac:dyDescent="0.7">
      <c r="A111" s="172"/>
      <c r="B111" s="210" t="s">
        <v>70</v>
      </c>
      <c r="C111" s="173" t="s">
        <v>256</v>
      </c>
      <c r="D111" s="210" t="s">
        <v>278</v>
      </c>
      <c r="E111" s="210"/>
      <c r="F111" s="174"/>
      <c r="G111" s="210"/>
      <c r="H111" s="210"/>
      <c r="I111" s="175"/>
      <c r="J111" s="175"/>
      <c r="K111" s="175"/>
      <c r="L111" s="175"/>
      <c r="M111" s="175"/>
      <c r="N111" s="175"/>
      <c r="O111" s="175"/>
      <c r="P111" s="175"/>
      <c r="Q111" s="175"/>
      <c r="R111" s="175"/>
      <c r="S111" s="175"/>
      <c r="T111" s="175"/>
      <c r="U111" s="176"/>
      <c r="V111" s="176"/>
      <c r="W111" s="176"/>
      <c r="X111" s="176"/>
      <c r="Y111" s="176"/>
      <c r="Z111" s="177"/>
      <c r="AA111" s="177"/>
      <c r="AB111" s="176"/>
      <c r="AC111" s="176"/>
      <c r="AD111" s="177"/>
      <c r="AE111" s="177"/>
      <c r="AF111" s="177"/>
      <c r="AG111" s="177"/>
      <c r="AH111" s="178">
        <v>800</v>
      </c>
      <c r="AI111" s="177">
        <v>0.5</v>
      </c>
      <c r="AJ111" s="177">
        <f t="shared" si="120"/>
        <v>400</v>
      </c>
      <c r="AK111" s="177">
        <f t="shared" si="110"/>
        <v>400</v>
      </c>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09">
        <f t="shared" si="111"/>
        <v>0</v>
      </c>
      <c r="BH111" s="177">
        <f t="shared" si="112"/>
        <v>400</v>
      </c>
      <c r="BI111" s="179"/>
      <c r="BJ111" s="179"/>
      <c r="BK111" s="180"/>
      <c r="BL111" s="172"/>
    </row>
    <row r="112" spans="1:64" s="227" customFormat="1" ht="33.75" customHeight="1" x14ac:dyDescent="0.75">
      <c r="A112" s="223"/>
      <c r="B112" s="228" t="s">
        <v>55</v>
      </c>
      <c r="C112" s="229" t="s">
        <v>279</v>
      </c>
      <c r="D112" s="228" t="s">
        <v>280</v>
      </c>
      <c r="E112" s="228" t="s">
        <v>281</v>
      </c>
      <c r="F112" s="230"/>
      <c r="G112" s="215"/>
      <c r="H112" s="215"/>
      <c r="I112" s="216">
        <f t="shared" ref="I112:AG112" si="121">SUM(I113:I116)</f>
        <v>0</v>
      </c>
      <c r="J112" s="216">
        <f t="shared" si="121"/>
        <v>0</v>
      </c>
      <c r="K112" s="216">
        <f t="shared" si="121"/>
        <v>0</v>
      </c>
      <c r="L112" s="216">
        <f t="shared" si="121"/>
        <v>0</v>
      </c>
      <c r="M112" s="216">
        <f t="shared" si="121"/>
        <v>0</v>
      </c>
      <c r="N112" s="216">
        <f t="shared" si="121"/>
        <v>0</v>
      </c>
      <c r="O112" s="216">
        <f t="shared" si="121"/>
        <v>0</v>
      </c>
      <c r="P112" s="216">
        <f t="shared" si="121"/>
        <v>0</v>
      </c>
      <c r="Q112" s="216">
        <f t="shared" si="121"/>
        <v>0</v>
      </c>
      <c r="R112" s="216">
        <f t="shared" si="121"/>
        <v>0</v>
      </c>
      <c r="S112" s="216">
        <f t="shared" si="121"/>
        <v>0</v>
      </c>
      <c r="T112" s="216">
        <f t="shared" si="121"/>
        <v>0</v>
      </c>
      <c r="U112" s="217">
        <f t="shared" si="121"/>
        <v>0</v>
      </c>
      <c r="V112" s="217">
        <f t="shared" si="121"/>
        <v>0</v>
      </c>
      <c r="W112" s="217">
        <f t="shared" si="121"/>
        <v>0</v>
      </c>
      <c r="X112" s="217">
        <f t="shared" si="121"/>
        <v>0</v>
      </c>
      <c r="Y112" s="217">
        <f t="shared" si="121"/>
        <v>0</v>
      </c>
      <c r="Z112" s="217">
        <f t="shared" si="121"/>
        <v>0</v>
      </c>
      <c r="AA112" s="217">
        <f t="shared" si="121"/>
        <v>0</v>
      </c>
      <c r="AB112" s="217">
        <f t="shared" si="121"/>
        <v>0</v>
      </c>
      <c r="AC112" s="217">
        <f t="shared" si="121"/>
        <v>0</v>
      </c>
      <c r="AD112" s="217">
        <f t="shared" si="121"/>
        <v>0</v>
      </c>
      <c r="AE112" s="217">
        <f t="shared" si="121"/>
        <v>0</v>
      </c>
      <c r="AF112" s="217">
        <f t="shared" si="121"/>
        <v>0</v>
      </c>
      <c r="AG112" s="217">
        <f t="shared" si="121"/>
        <v>0</v>
      </c>
      <c r="AH112" s="224"/>
      <c r="AI112" s="225"/>
      <c r="AJ112" s="217">
        <f t="shared" ref="AJ112:BJ112" si="122">SUM(AJ113:AJ116)</f>
        <v>150</v>
      </c>
      <c r="AK112" s="217">
        <f t="shared" si="122"/>
        <v>150</v>
      </c>
      <c r="AL112" s="217">
        <f t="shared" si="122"/>
        <v>0</v>
      </c>
      <c r="AM112" s="217">
        <f t="shared" si="122"/>
        <v>0</v>
      </c>
      <c r="AN112" s="217">
        <f t="shared" si="122"/>
        <v>0</v>
      </c>
      <c r="AO112" s="217">
        <f t="shared" si="122"/>
        <v>0</v>
      </c>
      <c r="AP112" s="217">
        <f t="shared" si="122"/>
        <v>0</v>
      </c>
      <c r="AQ112" s="217">
        <f t="shared" si="122"/>
        <v>0</v>
      </c>
      <c r="AR112" s="217">
        <f t="shared" si="122"/>
        <v>0</v>
      </c>
      <c r="AS112" s="217">
        <f t="shared" si="122"/>
        <v>0</v>
      </c>
      <c r="AT112" s="217">
        <f t="shared" si="122"/>
        <v>0</v>
      </c>
      <c r="AU112" s="217">
        <f t="shared" si="122"/>
        <v>0</v>
      </c>
      <c r="AV112" s="217">
        <f t="shared" si="122"/>
        <v>0</v>
      </c>
      <c r="AW112" s="217">
        <f t="shared" si="122"/>
        <v>0</v>
      </c>
      <c r="AX112" s="217">
        <f t="shared" si="122"/>
        <v>0</v>
      </c>
      <c r="AY112" s="217">
        <f t="shared" si="122"/>
        <v>0</v>
      </c>
      <c r="AZ112" s="217">
        <f t="shared" si="122"/>
        <v>0</v>
      </c>
      <c r="BA112" s="217">
        <f t="shared" si="122"/>
        <v>0</v>
      </c>
      <c r="BB112" s="217">
        <f t="shared" si="122"/>
        <v>0</v>
      </c>
      <c r="BC112" s="217">
        <f t="shared" si="122"/>
        <v>0</v>
      </c>
      <c r="BD112" s="217">
        <f t="shared" si="122"/>
        <v>0</v>
      </c>
      <c r="BE112" s="217">
        <f t="shared" si="122"/>
        <v>0</v>
      </c>
      <c r="BF112" s="217">
        <f t="shared" si="122"/>
        <v>0</v>
      </c>
      <c r="BG112" s="217">
        <f t="shared" si="122"/>
        <v>0</v>
      </c>
      <c r="BH112" s="217">
        <f t="shared" si="122"/>
        <v>150</v>
      </c>
      <c r="BI112" s="217">
        <f t="shared" si="122"/>
        <v>0</v>
      </c>
      <c r="BJ112" s="217">
        <f t="shared" si="122"/>
        <v>0</v>
      </c>
      <c r="BK112" s="226"/>
      <c r="BL112" s="223"/>
    </row>
    <row r="113" spans="1:69" s="59" customFormat="1" ht="65.25" customHeight="1" x14ac:dyDescent="0.75">
      <c r="A113" s="55"/>
      <c r="B113" s="273" t="s">
        <v>59</v>
      </c>
      <c r="C113" s="161" t="s">
        <v>282</v>
      </c>
      <c r="D113" s="15" t="s">
        <v>283</v>
      </c>
      <c r="E113" s="15" t="s">
        <v>284</v>
      </c>
      <c r="F113" s="16"/>
      <c r="G113" s="101"/>
      <c r="H113" s="15" t="s">
        <v>129</v>
      </c>
      <c r="I113" s="53"/>
      <c r="J113" s="53"/>
      <c r="K113" s="53"/>
      <c r="L113" s="4"/>
      <c r="M113" s="53"/>
      <c r="N113" s="53"/>
      <c r="O113" s="53"/>
      <c r="P113" s="53"/>
      <c r="Q113" s="53"/>
      <c r="R113" s="53"/>
      <c r="S113" s="53"/>
      <c r="T113" s="53"/>
      <c r="U113" s="39">
        <f>SUM(I113*$U$299)</f>
        <v>0</v>
      </c>
      <c r="V113" s="39">
        <f>SUM(J113*$V$299)</f>
        <v>0</v>
      </c>
      <c r="W113" s="39">
        <f>SUM(K113*$W$299)</f>
        <v>0</v>
      </c>
      <c r="X113" s="39">
        <f>SUM(L113*$X$299)</f>
        <v>0</v>
      </c>
      <c r="Y113" s="39">
        <f>SUM(M113*$Y$299)</f>
        <v>0</v>
      </c>
      <c r="Z113" s="40">
        <f>SUM(N113*$Z$299)</f>
        <v>0</v>
      </c>
      <c r="AA113" s="40">
        <f>SUM(O113*$AA$299)</f>
        <v>0</v>
      </c>
      <c r="AB113" s="40" t="s">
        <v>63</v>
      </c>
      <c r="AC113" s="40" t="s">
        <v>63</v>
      </c>
      <c r="AD113" s="40"/>
      <c r="AE113" s="40" t="s">
        <v>63</v>
      </c>
      <c r="AF113" s="40" t="s">
        <v>63</v>
      </c>
      <c r="AG113" s="40">
        <f t="shared" ref="AG113:AG115" si="123">SUM($U113:$AF113)</f>
        <v>0</v>
      </c>
      <c r="AH113" s="41"/>
      <c r="AI113" s="42"/>
      <c r="AJ113" s="42">
        <f t="shared" ref="AJ113:AJ116" si="124">SUM(AH113*AI113)</f>
        <v>0</v>
      </c>
      <c r="AK113" s="43">
        <f t="shared" ref="AK113:AK116" si="125">SUM(AG113+AJ113)</f>
        <v>0</v>
      </c>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109">
        <f t="shared" ref="BG113:BG116" si="126">SUM(AL113:BF113)</f>
        <v>0</v>
      </c>
      <c r="BH113" s="44">
        <f t="shared" ref="BH113:BH116" si="127">$AK113-$BG113</f>
        <v>0</v>
      </c>
      <c r="BI113" s="57"/>
      <c r="BJ113" s="57"/>
      <c r="BK113" s="58"/>
      <c r="BL113" s="55"/>
    </row>
    <row r="114" spans="1:69" s="59" customFormat="1" ht="40.5" x14ac:dyDescent="0.75">
      <c r="A114" s="55"/>
      <c r="B114" s="273" t="s">
        <v>59</v>
      </c>
      <c r="C114" s="161" t="s">
        <v>285</v>
      </c>
      <c r="D114" s="15" t="s">
        <v>286</v>
      </c>
      <c r="E114" s="15" t="s">
        <v>287</v>
      </c>
      <c r="F114" s="16"/>
      <c r="G114" s="101"/>
      <c r="H114" s="15" t="s">
        <v>129</v>
      </c>
      <c r="I114" s="53"/>
      <c r="J114" s="53"/>
      <c r="K114" s="53"/>
      <c r="L114" s="4"/>
      <c r="M114" s="53"/>
      <c r="N114" s="53"/>
      <c r="O114" s="53"/>
      <c r="P114" s="53"/>
      <c r="Q114" s="53"/>
      <c r="R114" s="53"/>
      <c r="S114" s="53"/>
      <c r="T114" s="53"/>
      <c r="U114" s="39">
        <f>SUM(I114*$U$299)</f>
        <v>0</v>
      </c>
      <c r="V114" s="39">
        <f>SUM(J114*$V$299)</f>
        <v>0</v>
      </c>
      <c r="W114" s="39">
        <f>SUM(K114*$W$299)</f>
        <v>0</v>
      </c>
      <c r="X114" s="39">
        <f>SUM(L114*$X$299)</f>
        <v>0</v>
      </c>
      <c r="Y114" s="39">
        <f>SUM(M114*$Y$299)</f>
        <v>0</v>
      </c>
      <c r="Z114" s="40">
        <f>SUM(N114*$Z$299)</f>
        <v>0</v>
      </c>
      <c r="AA114" s="40">
        <f>SUM(O114*$AA$299)</f>
        <v>0</v>
      </c>
      <c r="AB114" s="40" t="s">
        <v>63</v>
      </c>
      <c r="AC114" s="40" t="s">
        <v>63</v>
      </c>
      <c r="AD114" s="40"/>
      <c r="AE114" s="40" t="s">
        <v>63</v>
      </c>
      <c r="AF114" s="40" t="s">
        <v>63</v>
      </c>
      <c r="AG114" s="40">
        <f t="shared" si="123"/>
        <v>0</v>
      </c>
      <c r="AH114" s="41"/>
      <c r="AI114" s="42"/>
      <c r="AJ114" s="42">
        <f t="shared" si="124"/>
        <v>0</v>
      </c>
      <c r="AK114" s="43">
        <f t="shared" si="125"/>
        <v>0</v>
      </c>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109">
        <f t="shared" si="126"/>
        <v>0</v>
      </c>
      <c r="BH114" s="44">
        <f t="shared" si="127"/>
        <v>0</v>
      </c>
      <c r="BI114" s="57"/>
      <c r="BJ114" s="57"/>
      <c r="BK114" s="58"/>
      <c r="BL114" s="55"/>
    </row>
    <row r="115" spans="1:69" s="59" customFormat="1" ht="54" customHeight="1" x14ac:dyDescent="0.75">
      <c r="A115" s="55"/>
      <c r="B115" s="273" t="s">
        <v>59</v>
      </c>
      <c r="C115" s="161" t="s">
        <v>288</v>
      </c>
      <c r="D115" s="15" t="s">
        <v>289</v>
      </c>
      <c r="E115" s="15" t="s">
        <v>290</v>
      </c>
      <c r="F115" s="16"/>
      <c r="G115" s="101"/>
      <c r="H115" s="15" t="s">
        <v>16</v>
      </c>
      <c r="I115" s="53"/>
      <c r="J115" s="53"/>
      <c r="K115" s="53"/>
      <c r="L115" s="4"/>
      <c r="M115" s="53"/>
      <c r="N115" s="53"/>
      <c r="O115" s="53"/>
      <c r="P115" s="53"/>
      <c r="Q115" s="53"/>
      <c r="R115" s="53"/>
      <c r="S115" s="53"/>
      <c r="T115" s="53"/>
      <c r="U115" s="39">
        <f>SUM(I115*$U$299)</f>
        <v>0</v>
      </c>
      <c r="V115" s="39">
        <f>SUM(J115*$V$299)</f>
        <v>0</v>
      </c>
      <c r="W115" s="39">
        <f>SUM(K115*$W$299)</f>
        <v>0</v>
      </c>
      <c r="X115" s="39">
        <f>SUM(L115*$X$299)</f>
        <v>0</v>
      </c>
      <c r="Y115" s="39">
        <f>SUM(M115*$Y$299)</f>
        <v>0</v>
      </c>
      <c r="Z115" s="40">
        <f>SUM(N115*$Z$299)</f>
        <v>0</v>
      </c>
      <c r="AA115" s="40">
        <f>SUM(O115*$AA$299)</f>
        <v>0</v>
      </c>
      <c r="AB115" s="40" t="s">
        <v>63</v>
      </c>
      <c r="AC115" s="40" t="s">
        <v>63</v>
      </c>
      <c r="AD115" s="40"/>
      <c r="AE115" s="40" t="s">
        <v>63</v>
      </c>
      <c r="AF115" s="40" t="s">
        <v>63</v>
      </c>
      <c r="AG115" s="40">
        <f t="shared" si="123"/>
        <v>0</v>
      </c>
      <c r="AH115" s="41"/>
      <c r="AI115" s="42"/>
      <c r="AJ115" s="42">
        <f t="shared" si="124"/>
        <v>0</v>
      </c>
      <c r="AK115" s="43">
        <f t="shared" si="125"/>
        <v>0</v>
      </c>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109">
        <f t="shared" si="126"/>
        <v>0</v>
      </c>
      <c r="BH115" s="44">
        <f t="shared" si="127"/>
        <v>0</v>
      </c>
      <c r="BI115" s="57"/>
      <c r="BJ115" s="57"/>
      <c r="BK115" s="58"/>
      <c r="BL115" s="55"/>
    </row>
    <row r="116" spans="1:69" s="181" customFormat="1" ht="27" x14ac:dyDescent="0.7">
      <c r="A116" s="172"/>
      <c r="B116" s="210" t="s">
        <v>70</v>
      </c>
      <c r="C116" s="173" t="s">
        <v>176</v>
      </c>
      <c r="D116" s="210" t="s">
        <v>291</v>
      </c>
      <c r="E116" s="210"/>
      <c r="F116" s="174"/>
      <c r="G116" s="210"/>
      <c r="H116" s="210"/>
      <c r="I116" s="175"/>
      <c r="J116" s="175"/>
      <c r="K116" s="175"/>
      <c r="L116" s="175"/>
      <c r="M116" s="175"/>
      <c r="N116" s="175"/>
      <c r="O116" s="175"/>
      <c r="P116" s="175"/>
      <c r="Q116" s="175"/>
      <c r="R116" s="175"/>
      <c r="S116" s="175"/>
      <c r="T116" s="175"/>
      <c r="U116" s="176"/>
      <c r="V116" s="176"/>
      <c r="W116" s="176"/>
      <c r="X116" s="176"/>
      <c r="Y116" s="176"/>
      <c r="Z116" s="177"/>
      <c r="AA116" s="176"/>
      <c r="AB116" s="176"/>
      <c r="AC116" s="176"/>
      <c r="AD116" s="177"/>
      <c r="AE116" s="177"/>
      <c r="AF116" s="177"/>
      <c r="AG116" s="177"/>
      <c r="AH116" s="178">
        <v>300</v>
      </c>
      <c r="AI116" s="177">
        <v>0.5</v>
      </c>
      <c r="AJ116" s="177">
        <f t="shared" si="124"/>
        <v>150</v>
      </c>
      <c r="AK116" s="177">
        <f t="shared" si="125"/>
        <v>150</v>
      </c>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09">
        <f t="shared" si="126"/>
        <v>0</v>
      </c>
      <c r="BH116" s="177">
        <f t="shared" si="127"/>
        <v>150</v>
      </c>
      <c r="BI116" s="179"/>
      <c r="BJ116" s="179"/>
      <c r="BK116" s="180"/>
      <c r="BL116" s="172"/>
    </row>
    <row r="117" spans="1:69" s="219" customFormat="1" ht="48.75" customHeight="1" x14ac:dyDescent="0.7">
      <c r="A117" s="211"/>
      <c r="B117" s="229" t="s">
        <v>55</v>
      </c>
      <c r="C117" s="229" t="s">
        <v>292</v>
      </c>
      <c r="D117" s="212" t="s">
        <v>293</v>
      </c>
      <c r="E117" s="213" t="s">
        <v>294</v>
      </c>
      <c r="F117" s="214"/>
      <c r="G117" s="215"/>
      <c r="H117" s="215"/>
      <c r="I117" s="216">
        <f>SUM(I118:I136)</f>
        <v>0</v>
      </c>
      <c r="J117" s="216">
        <f t="shared" ref="J117:BJ117" si="128">SUM(J118:J136)</f>
        <v>0</v>
      </c>
      <c r="K117" s="216">
        <f t="shared" si="128"/>
        <v>0</v>
      </c>
      <c r="L117" s="216">
        <f t="shared" si="128"/>
        <v>0</v>
      </c>
      <c r="M117" s="216">
        <f t="shared" si="128"/>
        <v>0</v>
      </c>
      <c r="N117" s="216">
        <f t="shared" si="128"/>
        <v>0</v>
      </c>
      <c r="O117" s="216">
        <f t="shared" si="128"/>
        <v>0</v>
      </c>
      <c r="P117" s="216">
        <f t="shared" si="128"/>
        <v>0</v>
      </c>
      <c r="Q117" s="216">
        <f t="shared" si="128"/>
        <v>0</v>
      </c>
      <c r="R117" s="216">
        <f t="shared" si="128"/>
        <v>0</v>
      </c>
      <c r="S117" s="216">
        <f t="shared" si="128"/>
        <v>0</v>
      </c>
      <c r="T117" s="216">
        <f t="shared" si="128"/>
        <v>0</v>
      </c>
      <c r="U117" s="217">
        <f t="shared" si="128"/>
        <v>0</v>
      </c>
      <c r="V117" s="217">
        <f t="shared" si="128"/>
        <v>0</v>
      </c>
      <c r="W117" s="217">
        <f t="shared" si="128"/>
        <v>0</v>
      </c>
      <c r="X117" s="217">
        <f t="shared" si="128"/>
        <v>0</v>
      </c>
      <c r="Y117" s="217">
        <f t="shared" si="128"/>
        <v>0</v>
      </c>
      <c r="Z117" s="217">
        <f t="shared" si="128"/>
        <v>0</v>
      </c>
      <c r="AA117" s="217">
        <f t="shared" si="128"/>
        <v>0</v>
      </c>
      <c r="AB117" s="217">
        <f t="shared" si="128"/>
        <v>6700</v>
      </c>
      <c r="AC117" s="217">
        <f t="shared" si="128"/>
        <v>6700</v>
      </c>
      <c r="AD117" s="217">
        <f t="shared" si="128"/>
        <v>0</v>
      </c>
      <c r="AE117" s="217">
        <f t="shared" si="128"/>
        <v>0</v>
      </c>
      <c r="AF117" s="217">
        <f t="shared" si="128"/>
        <v>0</v>
      </c>
      <c r="AG117" s="217">
        <f t="shared" si="128"/>
        <v>13400</v>
      </c>
      <c r="AH117" s="216"/>
      <c r="AI117" s="217"/>
      <c r="AJ117" s="217">
        <f t="shared" si="128"/>
        <v>7200</v>
      </c>
      <c r="AK117" s="217">
        <f t="shared" si="128"/>
        <v>20600</v>
      </c>
      <c r="AL117" s="217">
        <f t="shared" si="128"/>
        <v>0</v>
      </c>
      <c r="AM117" s="217">
        <f t="shared" si="128"/>
        <v>0</v>
      </c>
      <c r="AN117" s="217">
        <f t="shared" si="128"/>
        <v>0</v>
      </c>
      <c r="AO117" s="217">
        <f t="shared" si="128"/>
        <v>0</v>
      </c>
      <c r="AP117" s="217">
        <f t="shared" si="128"/>
        <v>0</v>
      </c>
      <c r="AQ117" s="217">
        <f t="shared" si="128"/>
        <v>0</v>
      </c>
      <c r="AR117" s="217">
        <f t="shared" si="128"/>
        <v>0</v>
      </c>
      <c r="AS117" s="217">
        <f t="shared" si="128"/>
        <v>0</v>
      </c>
      <c r="AT117" s="217">
        <f t="shared" si="128"/>
        <v>0</v>
      </c>
      <c r="AU117" s="217">
        <f t="shared" si="128"/>
        <v>0</v>
      </c>
      <c r="AV117" s="217">
        <f t="shared" si="128"/>
        <v>0</v>
      </c>
      <c r="AW117" s="217">
        <f t="shared" si="128"/>
        <v>0</v>
      </c>
      <c r="AX117" s="217">
        <f t="shared" si="128"/>
        <v>0</v>
      </c>
      <c r="AY117" s="217">
        <f t="shared" si="128"/>
        <v>0</v>
      </c>
      <c r="AZ117" s="217">
        <f t="shared" si="128"/>
        <v>0</v>
      </c>
      <c r="BA117" s="217">
        <f t="shared" si="128"/>
        <v>0</v>
      </c>
      <c r="BB117" s="217">
        <f t="shared" si="128"/>
        <v>0</v>
      </c>
      <c r="BC117" s="217">
        <f t="shared" si="128"/>
        <v>0</v>
      </c>
      <c r="BD117" s="217">
        <f t="shared" si="128"/>
        <v>0</v>
      </c>
      <c r="BE117" s="217">
        <f t="shared" si="128"/>
        <v>0</v>
      </c>
      <c r="BF117" s="217">
        <f t="shared" si="128"/>
        <v>0</v>
      </c>
      <c r="BG117" s="217">
        <f t="shared" si="128"/>
        <v>0</v>
      </c>
      <c r="BH117" s="217">
        <f t="shared" si="128"/>
        <v>20600</v>
      </c>
      <c r="BI117" s="217">
        <f t="shared" si="128"/>
        <v>0</v>
      </c>
      <c r="BJ117" s="217">
        <f t="shared" si="128"/>
        <v>0</v>
      </c>
      <c r="BK117" s="218"/>
      <c r="BL117" s="211"/>
    </row>
    <row r="118" spans="1:69" s="67" customFormat="1" ht="39.75" customHeight="1" x14ac:dyDescent="0.7">
      <c r="A118" s="61"/>
      <c r="B118" s="273" t="s">
        <v>59</v>
      </c>
      <c r="C118" s="158" t="s">
        <v>295</v>
      </c>
      <c r="D118" s="272" t="s">
        <v>296</v>
      </c>
      <c r="E118" s="49" t="s">
        <v>297</v>
      </c>
      <c r="F118" s="16"/>
      <c r="G118" s="366"/>
      <c r="H118" s="15" t="s">
        <v>9</v>
      </c>
      <c r="I118" s="4"/>
      <c r="J118" s="53"/>
      <c r="K118" s="4"/>
      <c r="L118" s="4"/>
      <c r="M118" s="4"/>
      <c r="N118" s="4"/>
      <c r="O118" s="53"/>
      <c r="P118" s="53"/>
      <c r="Q118" s="53"/>
      <c r="R118" s="53"/>
      <c r="S118" s="53"/>
      <c r="T118" s="53"/>
      <c r="U118" s="39">
        <f t="shared" ref="U118:U129" si="129">SUM(I118*$U$299)</f>
        <v>0</v>
      </c>
      <c r="V118" s="39">
        <f t="shared" ref="V118:V129" si="130">SUM(J118*$V$299)</f>
        <v>0</v>
      </c>
      <c r="W118" s="39">
        <f t="shared" ref="W118:W129" si="131">SUM(K118*$W$299)</f>
        <v>0</v>
      </c>
      <c r="X118" s="39">
        <f t="shared" ref="X118:X129" si="132">SUM(L118*$X$299)</f>
        <v>0</v>
      </c>
      <c r="Y118" s="39">
        <f t="shared" ref="Y118:Y129" si="133">SUM(M118*$Y$299)</f>
        <v>0</v>
      </c>
      <c r="Z118" s="40">
        <f t="shared" ref="Z118:Z129" si="134">SUM(N118*$Z$299)</f>
        <v>0</v>
      </c>
      <c r="AA118" s="40">
        <f t="shared" ref="AA118:AA129" si="135">SUM(O118*$AA$299)</f>
        <v>0</v>
      </c>
      <c r="AB118" s="40">
        <v>6700</v>
      </c>
      <c r="AC118" s="40">
        <v>6700</v>
      </c>
      <c r="AD118" s="40"/>
      <c r="AE118" s="40" t="s">
        <v>63</v>
      </c>
      <c r="AF118" s="40" t="s">
        <v>63</v>
      </c>
      <c r="AG118" s="40">
        <f t="shared" ref="AG118:AG128" si="136">SUM($U118:$AF118)</f>
        <v>13400</v>
      </c>
      <c r="AH118" s="41"/>
      <c r="AI118" s="42"/>
      <c r="AJ118" s="42">
        <f t="shared" ref="AJ118:AJ133" si="137">SUM(AH118*AI118)</f>
        <v>0</v>
      </c>
      <c r="AK118" s="43">
        <f t="shared" ref="AK118:AK133" si="138">SUM(AG118+AJ118)</f>
        <v>13400</v>
      </c>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109">
        <f t="shared" ref="BG118:BG136" si="139">SUM(AL118:BF118)</f>
        <v>0</v>
      </c>
      <c r="BH118" s="44">
        <f t="shared" ref="BH118:BH133" si="140">$AK118-$BG118</f>
        <v>13400</v>
      </c>
      <c r="BI118" s="63"/>
      <c r="BJ118" s="63"/>
      <c r="BK118" s="64"/>
      <c r="BL118" s="65"/>
      <c r="BM118" s="66"/>
      <c r="BN118" s="66"/>
      <c r="BO118" s="66"/>
      <c r="BP118" s="66"/>
      <c r="BQ118" s="66"/>
    </row>
    <row r="119" spans="1:69" s="38" customFormat="1" ht="71.25" customHeight="1" x14ac:dyDescent="0.7">
      <c r="A119" s="35"/>
      <c r="B119" s="273" t="s">
        <v>59</v>
      </c>
      <c r="C119" s="158" t="s">
        <v>298</v>
      </c>
      <c r="D119" s="49" t="s">
        <v>299</v>
      </c>
      <c r="E119" s="49" t="s">
        <v>300</v>
      </c>
      <c r="F119" s="68"/>
      <c r="G119" s="366"/>
      <c r="H119" s="15" t="s">
        <v>9</v>
      </c>
      <c r="I119" s="4"/>
      <c r="J119" s="53"/>
      <c r="K119" s="4"/>
      <c r="L119" s="4"/>
      <c r="M119" s="4"/>
      <c r="N119" s="4"/>
      <c r="O119" s="53"/>
      <c r="P119" s="53"/>
      <c r="Q119" s="53"/>
      <c r="R119" s="53"/>
      <c r="S119" s="53"/>
      <c r="T119" s="53"/>
      <c r="U119" s="39">
        <f t="shared" si="129"/>
        <v>0</v>
      </c>
      <c r="V119" s="39">
        <f t="shared" si="130"/>
        <v>0</v>
      </c>
      <c r="W119" s="39">
        <f t="shared" si="131"/>
        <v>0</v>
      </c>
      <c r="X119" s="39">
        <f t="shared" si="132"/>
        <v>0</v>
      </c>
      <c r="Y119" s="39">
        <f t="shared" si="133"/>
        <v>0</v>
      </c>
      <c r="Z119" s="40">
        <f t="shared" si="134"/>
        <v>0</v>
      </c>
      <c r="AA119" s="40">
        <f t="shared" si="135"/>
        <v>0</v>
      </c>
      <c r="AB119" s="40" t="s">
        <v>63</v>
      </c>
      <c r="AC119" s="40" t="s">
        <v>63</v>
      </c>
      <c r="AD119" s="40"/>
      <c r="AE119" s="40" t="s">
        <v>63</v>
      </c>
      <c r="AF119" s="40" t="s">
        <v>63</v>
      </c>
      <c r="AG119" s="40">
        <f t="shared" si="136"/>
        <v>0</v>
      </c>
      <c r="AH119" s="41"/>
      <c r="AI119" s="42"/>
      <c r="AJ119" s="42">
        <f t="shared" si="137"/>
        <v>0</v>
      </c>
      <c r="AK119" s="43">
        <f t="shared" si="138"/>
        <v>0</v>
      </c>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109">
        <f t="shared" si="139"/>
        <v>0</v>
      </c>
      <c r="BH119" s="44">
        <f t="shared" si="140"/>
        <v>0</v>
      </c>
      <c r="BI119" s="46"/>
      <c r="BJ119" s="46"/>
      <c r="BK119" s="47"/>
      <c r="BL119" s="35"/>
    </row>
    <row r="120" spans="1:69" s="38" customFormat="1" ht="71.25" customHeight="1" x14ac:dyDescent="0.7">
      <c r="A120" s="35"/>
      <c r="B120" s="273" t="s">
        <v>59</v>
      </c>
      <c r="C120" s="158" t="s">
        <v>301</v>
      </c>
      <c r="D120" s="49" t="s">
        <v>302</v>
      </c>
      <c r="E120" s="49" t="s">
        <v>303</v>
      </c>
      <c r="F120" s="68"/>
      <c r="G120" s="366"/>
      <c r="H120" s="15" t="s">
        <v>9</v>
      </c>
      <c r="I120" s="4"/>
      <c r="J120" s="53"/>
      <c r="K120" s="4"/>
      <c r="L120" s="4"/>
      <c r="M120" s="4"/>
      <c r="N120" s="4"/>
      <c r="O120" s="53"/>
      <c r="P120" s="53"/>
      <c r="Q120" s="53"/>
      <c r="R120" s="53"/>
      <c r="S120" s="53"/>
      <c r="T120" s="53"/>
      <c r="U120" s="39">
        <f t="shared" si="129"/>
        <v>0</v>
      </c>
      <c r="V120" s="39">
        <f t="shared" si="130"/>
        <v>0</v>
      </c>
      <c r="W120" s="39">
        <f t="shared" si="131"/>
        <v>0</v>
      </c>
      <c r="X120" s="39">
        <f t="shared" si="132"/>
        <v>0</v>
      </c>
      <c r="Y120" s="39">
        <f t="shared" si="133"/>
        <v>0</v>
      </c>
      <c r="Z120" s="40">
        <f t="shared" si="134"/>
        <v>0</v>
      </c>
      <c r="AA120" s="40">
        <f t="shared" si="135"/>
        <v>0</v>
      </c>
      <c r="AB120" s="40" t="s">
        <v>63</v>
      </c>
      <c r="AC120" s="40" t="s">
        <v>63</v>
      </c>
      <c r="AD120" s="40"/>
      <c r="AE120" s="40" t="s">
        <v>63</v>
      </c>
      <c r="AF120" s="40" t="s">
        <v>63</v>
      </c>
      <c r="AG120" s="40">
        <f t="shared" si="136"/>
        <v>0</v>
      </c>
      <c r="AH120" s="41"/>
      <c r="AI120" s="42"/>
      <c r="AJ120" s="42">
        <f t="shared" si="137"/>
        <v>0</v>
      </c>
      <c r="AK120" s="43">
        <f t="shared" si="138"/>
        <v>0</v>
      </c>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109">
        <f t="shared" si="139"/>
        <v>0</v>
      </c>
      <c r="BH120" s="44">
        <f t="shared" si="140"/>
        <v>0</v>
      </c>
      <c r="BI120" s="46"/>
      <c r="BJ120" s="46"/>
      <c r="BK120" s="47"/>
      <c r="BL120" s="35"/>
    </row>
    <row r="121" spans="1:69" s="38" customFormat="1" ht="42.75" customHeight="1" x14ac:dyDescent="0.7">
      <c r="A121" s="35"/>
      <c r="B121" s="273" t="s">
        <v>59</v>
      </c>
      <c r="C121" s="158" t="s">
        <v>304</v>
      </c>
      <c r="D121" s="272" t="s">
        <v>305</v>
      </c>
      <c r="E121" s="49"/>
      <c r="F121" s="16"/>
      <c r="G121" s="366"/>
      <c r="H121" s="15" t="s">
        <v>9</v>
      </c>
      <c r="I121" s="4"/>
      <c r="J121" s="53"/>
      <c r="K121" s="4"/>
      <c r="L121" s="4"/>
      <c r="M121" s="4"/>
      <c r="N121" s="4"/>
      <c r="O121" s="53"/>
      <c r="P121" s="53"/>
      <c r="Q121" s="53"/>
      <c r="R121" s="53"/>
      <c r="S121" s="53"/>
      <c r="T121" s="53"/>
      <c r="U121" s="39">
        <f t="shared" si="129"/>
        <v>0</v>
      </c>
      <c r="V121" s="39">
        <f t="shared" si="130"/>
        <v>0</v>
      </c>
      <c r="W121" s="39">
        <f t="shared" si="131"/>
        <v>0</v>
      </c>
      <c r="X121" s="39">
        <f t="shared" si="132"/>
        <v>0</v>
      </c>
      <c r="Y121" s="39">
        <f t="shared" si="133"/>
        <v>0</v>
      </c>
      <c r="Z121" s="40">
        <f t="shared" si="134"/>
        <v>0</v>
      </c>
      <c r="AA121" s="40">
        <f t="shared" si="135"/>
        <v>0</v>
      </c>
      <c r="AB121" s="40" t="s">
        <v>63</v>
      </c>
      <c r="AC121" s="40" t="s">
        <v>63</v>
      </c>
      <c r="AD121" s="40"/>
      <c r="AE121" s="40" t="s">
        <v>63</v>
      </c>
      <c r="AF121" s="40" t="s">
        <v>63</v>
      </c>
      <c r="AG121" s="40">
        <f t="shared" si="136"/>
        <v>0</v>
      </c>
      <c r="AH121" s="41"/>
      <c r="AI121" s="42"/>
      <c r="AJ121" s="42">
        <f t="shared" ref="AJ121" si="141">SUM(AH121*AI121)</f>
        <v>0</v>
      </c>
      <c r="AK121" s="43">
        <f t="shared" ref="AK121" si="142">SUM(AG121+AJ121)</f>
        <v>0</v>
      </c>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109">
        <f t="shared" si="139"/>
        <v>0</v>
      </c>
      <c r="BH121" s="44">
        <f>$AK121-$BG121</f>
        <v>0</v>
      </c>
      <c r="BI121" s="46"/>
      <c r="BJ121" s="46"/>
      <c r="BK121" s="47"/>
      <c r="BL121" s="35"/>
    </row>
    <row r="122" spans="1:69" s="38" customFormat="1" ht="72" customHeight="1" x14ac:dyDescent="0.7">
      <c r="A122" s="35"/>
      <c r="B122" s="273" t="s">
        <v>59</v>
      </c>
      <c r="C122" s="158" t="s">
        <v>306</v>
      </c>
      <c r="D122" s="49" t="s">
        <v>307</v>
      </c>
      <c r="E122" s="49" t="s">
        <v>308</v>
      </c>
      <c r="F122" s="16"/>
      <c r="G122" s="366"/>
      <c r="H122" s="15" t="s">
        <v>9</v>
      </c>
      <c r="I122" s="4"/>
      <c r="J122" s="53"/>
      <c r="K122" s="4"/>
      <c r="L122" s="4"/>
      <c r="M122" s="4"/>
      <c r="N122" s="4"/>
      <c r="O122" s="53"/>
      <c r="P122" s="53"/>
      <c r="Q122" s="53"/>
      <c r="R122" s="53"/>
      <c r="S122" s="53"/>
      <c r="T122" s="53"/>
      <c r="U122" s="39">
        <f t="shared" si="129"/>
        <v>0</v>
      </c>
      <c r="V122" s="39">
        <f t="shared" si="130"/>
        <v>0</v>
      </c>
      <c r="W122" s="39">
        <f t="shared" si="131"/>
        <v>0</v>
      </c>
      <c r="X122" s="39">
        <f t="shared" si="132"/>
        <v>0</v>
      </c>
      <c r="Y122" s="39">
        <f t="shared" si="133"/>
        <v>0</v>
      </c>
      <c r="Z122" s="40">
        <f t="shared" si="134"/>
        <v>0</v>
      </c>
      <c r="AA122" s="40">
        <f t="shared" si="135"/>
        <v>0</v>
      </c>
      <c r="AB122" s="40" t="s">
        <v>63</v>
      </c>
      <c r="AC122" s="40" t="s">
        <v>63</v>
      </c>
      <c r="AD122" s="40"/>
      <c r="AE122" s="40" t="s">
        <v>63</v>
      </c>
      <c r="AF122" s="40" t="s">
        <v>63</v>
      </c>
      <c r="AG122" s="40">
        <f t="shared" si="136"/>
        <v>0</v>
      </c>
      <c r="AH122" s="41"/>
      <c r="AI122" s="42"/>
      <c r="AJ122" s="42">
        <f t="shared" si="137"/>
        <v>0</v>
      </c>
      <c r="AK122" s="43">
        <f t="shared" si="138"/>
        <v>0</v>
      </c>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109">
        <f t="shared" si="139"/>
        <v>0</v>
      </c>
      <c r="BH122" s="44">
        <f t="shared" si="140"/>
        <v>0</v>
      </c>
      <c r="BI122" s="46"/>
      <c r="BJ122" s="46"/>
      <c r="BK122" s="47"/>
      <c r="BL122" s="35"/>
    </row>
    <row r="123" spans="1:69" s="38" customFormat="1" ht="57.75" customHeight="1" x14ac:dyDescent="0.7">
      <c r="A123" s="35"/>
      <c r="B123" s="273" t="s">
        <v>59</v>
      </c>
      <c r="C123" s="158" t="s">
        <v>309</v>
      </c>
      <c r="D123" s="49" t="s">
        <v>310</v>
      </c>
      <c r="E123" s="49"/>
      <c r="F123" s="16"/>
      <c r="G123" s="366"/>
      <c r="H123" s="15" t="s">
        <v>9</v>
      </c>
      <c r="I123" s="4"/>
      <c r="J123" s="53"/>
      <c r="K123" s="4"/>
      <c r="L123" s="4"/>
      <c r="M123" s="4"/>
      <c r="N123" s="4"/>
      <c r="O123" s="53"/>
      <c r="P123" s="53"/>
      <c r="Q123" s="53"/>
      <c r="R123" s="53"/>
      <c r="S123" s="53"/>
      <c r="T123" s="53"/>
      <c r="U123" s="39">
        <f t="shared" si="129"/>
        <v>0</v>
      </c>
      <c r="V123" s="39">
        <f t="shared" si="130"/>
        <v>0</v>
      </c>
      <c r="W123" s="39">
        <f t="shared" si="131"/>
        <v>0</v>
      </c>
      <c r="X123" s="39">
        <f t="shared" si="132"/>
        <v>0</v>
      </c>
      <c r="Y123" s="39">
        <f t="shared" si="133"/>
        <v>0</v>
      </c>
      <c r="Z123" s="40">
        <f t="shared" si="134"/>
        <v>0</v>
      </c>
      <c r="AA123" s="40">
        <f t="shared" si="135"/>
        <v>0</v>
      </c>
      <c r="AB123" s="40" t="s">
        <v>63</v>
      </c>
      <c r="AC123" s="40" t="s">
        <v>63</v>
      </c>
      <c r="AD123" s="40"/>
      <c r="AE123" s="40" t="s">
        <v>63</v>
      </c>
      <c r="AF123" s="40" t="s">
        <v>63</v>
      </c>
      <c r="AG123" s="40">
        <f t="shared" si="136"/>
        <v>0</v>
      </c>
      <c r="AH123" s="41"/>
      <c r="AI123" s="42"/>
      <c r="AJ123" s="42">
        <f t="shared" ref="AJ123" si="143">SUM(AH123*AI123)</f>
        <v>0</v>
      </c>
      <c r="AK123" s="43">
        <f t="shared" ref="AK123" si="144">SUM(AG123+AJ123)</f>
        <v>0</v>
      </c>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109">
        <f t="shared" si="139"/>
        <v>0</v>
      </c>
      <c r="BH123" s="44">
        <f t="shared" si="140"/>
        <v>0</v>
      </c>
      <c r="BI123" s="46"/>
      <c r="BJ123" s="46"/>
      <c r="BK123" s="47"/>
      <c r="BL123" s="35"/>
    </row>
    <row r="124" spans="1:69" s="38" customFormat="1" ht="86.25" customHeight="1" x14ac:dyDescent="0.7">
      <c r="A124" s="35"/>
      <c r="B124" s="273" t="s">
        <v>59</v>
      </c>
      <c r="C124" s="158" t="s">
        <v>311</v>
      </c>
      <c r="D124" s="49" t="s">
        <v>312</v>
      </c>
      <c r="E124" s="49" t="s">
        <v>313</v>
      </c>
      <c r="F124" s="16"/>
      <c r="G124" s="366"/>
      <c r="H124" s="15" t="s">
        <v>9</v>
      </c>
      <c r="I124" s="4"/>
      <c r="J124" s="53"/>
      <c r="K124" s="4"/>
      <c r="L124" s="4"/>
      <c r="M124" s="4"/>
      <c r="N124" s="4"/>
      <c r="O124" s="53"/>
      <c r="P124" s="53"/>
      <c r="Q124" s="53"/>
      <c r="R124" s="53"/>
      <c r="S124" s="53"/>
      <c r="T124" s="53"/>
      <c r="U124" s="39">
        <f t="shared" si="129"/>
        <v>0</v>
      </c>
      <c r="V124" s="39">
        <f t="shared" si="130"/>
        <v>0</v>
      </c>
      <c r="W124" s="39">
        <f t="shared" si="131"/>
        <v>0</v>
      </c>
      <c r="X124" s="39">
        <f t="shared" si="132"/>
        <v>0</v>
      </c>
      <c r="Y124" s="39">
        <f t="shared" si="133"/>
        <v>0</v>
      </c>
      <c r="Z124" s="40">
        <f t="shared" si="134"/>
        <v>0</v>
      </c>
      <c r="AA124" s="40">
        <f t="shared" si="135"/>
        <v>0</v>
      </c>
      <c r="AB124" s="40" t="s">
        <v>63</v>
      </c>
      <c r="AC124" s="40" t="s">
        <v>63</v>
      </c>
      <c r="AD124" s="40"/>
      <c r="AE124" s="40" t="s">
        <v>63</v>
      </c>
      <c r="AF124" s="40" t="s">
        <v>63</v>
      </c>
      <c r="AG124" s="40">
        <f t="shared" si="136"/>
        <v>0</v>
      </c>
      <c r="AH124" s="41"/>
      <c r="AI124" s="69"/>
      <c r="AJ124" s="42">
        <f t="shared" si="137"/>
        <v>0</v>
      </c>
      <c r="AK124" s="43">
        <f t="shared" si="138"/>
        <v>0</v>
      </c>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109">
        <f t="shared" si="139"/>
        <v>0</v>
      </c>
      <c r="BH124" s="44">
        <f t="shared" si="140"/>
        <v>0</v>
      </c>
      <c r="BI124" s="46"/>
      <c r="BJ124" s="46"/>
      <c r="BK124" s="47"/>
      <c r="BL124" s="35"/>
    </row>
    <row r="125" spans="1:69" s="38" customFormat="1" ht="57" customHeight="1" x14ac:dyDescent="0.7">
      <c r="A125" s="35"/>
      <c r="B125" s="273" t="s">
        <v>59</v>
      </c>
      <c r="C125" s="158" t="s">
        <v>314</v>
      </c>
      <c r="D125" s="49" t="s">
        <v>315</v>
      </c>
      <c r="E125" s="49" t="s">
        <v>316</v>
      </c>
      <c r="F125" s="16"/>
      <c r="G125" s="366"/>
      <c r="H125" s="15" t="s">
        <v>9</v>
      </c>
      <c r="I125" s="4"/>
      <c r="J125" s="53"/>
      <c r="K125" s="4"/>
      <c r="L125" s="4"/>
      <c r="M125" s="4"/>
      <c r="N125" s="4"/>
      <c r="O125" s="53"/>
      <c r="P125" s="53"/>
      <c r="Q125" s="53"/>
      <c r="R125" s="53"/>
      <c r="S125" s="53"/>
      <c r="T125" s="53"/>
      <c r="U125" s="39">
        <f t="shared" si="129"/>
        <v>0</v>
      </c>
      <c r="V125" s="39">
        <f t="shared" si="130"/>
        <v>0</v>
      </c>
      <c r="W125" s="39">
        <f t="shared" si="131"/>
        <v>0</v>
      </c>
      <c r="X125" s="39">
        <f t="shared" si="132"/>
        <v>0</v>
      </c>
      <c r="Y125" s="39">
        <f t="shared" si="133"/>
        <v>0</v>
      </c>
      <c r="Z125" s="40">
        <f t="shared" si="134"/>
        <v>0</v>
      </c>
      <c r="AA125" s="40">
        <f t="shared" si="135"/>
        <v>0</v>
      </c>
      <c r="AB125" s="40" t="s">
        <v>63</v>
      </c>
      <c r="AC125" s="40" t="s">
        <v>63</v>
      </c>
      <c r="AD125" s="40"/>
      <c r="AE125" s="40" t="s">
        <v>63</v>
      </c>
      <c r="AF125" s="40" t="s">
        <v>63</v>
      </c>
      <c r="AG125" s="40">
        <f t="shared" si="136"/>
        <v>0</v>
      </c>
      <c r="AH125" s="41"/>
      <c r="AI125" s="42"/>
      <c r="AJ125" s="42">
        <f t="shared" si="137"/>
        <v>0</v>
      </c>
      <c r="AK125" s="43">
        <f t="shared" si="138"/>
        <v>0</v>
      </c>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109">
        <f t="shared" si="139"/>
        <v>0</v>
      </c>
      <c r="BH125" s="44">
        <f t="shared" si="140"/>
        <v>0</v>
      </c>
      <c r="BI125" s="46"/>
      <c r="BJ125" s="46"/>
      <c r="BK125" s="47"/>
      <c r="BL125" s="35"/>
    </row>
    <row r="126" spans="1:69" s="38" customFormat="1" ht="84" customHeight="1" x14ac:dyDescent="0.7">
      <c r="A126" s="35"/>
      <c r="B126" s="273" t="s">
        <v>59</v>
      </c>
      <c r="C126" s="158" t="s">
        <v>317</v>
      </c>
      <c r="D126" s="49" t="s">
        <v>318</v>
      </c>
      <c r="E126" s="49" t="s">
        <v>319</v>
      </c>
      <c r="F126" s="16"/>
      <c r="G126" s="366"/>
      <c r="H126" s="15" t="s">
        <v>9</v>
      </c>
      <c r="I126" s="4"/>
      <c r="J126" s="53"/>
      <c r="K126" s="4"/>
      <c r="L126" s="4"/>
      <c r="M126" s="4"/>
      <c r="N126" s="4"/>
      <c r="O126" s="53"/>
      <c r="P126" s="53"/>
      <c r="Q126" s="53"/>
      <c r="R126" s="53"/>
      <c r="S126" s="53"/>
      <c r="T126" s="53"/>
      <c r="U126" s="39">
        <f t="shared" si="129"/>
        <v>0</v>
      </c>
      <c r="V126" s="39">
        <f t="shared" si="130"/>
        <v>0</v>
      </c>
      <c r="W126" s="39">
        <f t="shared" si="131"/>
        <v>0</v>
      </c>
      <c r="X126" s="39">
        <f t="shared" si="132"/>
        <v>0</v>
      </c>
      <c r="Y126" s="39">
        <f t="shared" si="133"/>
        <v>0</v>
      </c>
      <c r="Z126" s="40">
        <f t="shared" si="134"/>
        <v>0</v>
      </c>
      <c r="AA126" s="40">
        <f t="shared" si="135"/>
        <v>0</v>
      </c>
      <c r="AB126" s="40" t="s">
        <v>63</v>
      </c>
      <c r="AC126" s="40" t="s">
        <v>63</v>
      </c>
      <c r="AD126" s="40"/>
      <c r="AE126" s="40" t="s">
        <v>63</v>
      </c>
      <c r="AF126" s="40" t="s">
        <v>63</v>
      </c>
      <c r="AG126" s="40">
        <f t="shared" si="136"/>
        <v>0</v>
      </c>
      <c r="AH126" s="41"/>
      <c r="AI126" s="42"/>
      <c r="AJ126" s="42">
        <f t="shared" si="137"/>
        <v>0</v>
      </c>
      <c r="AK126" s="43">
        <f t="shared" si="138"/>
        <v>0</v>
      </c>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109">
        <f t="shared" si="139"/>
        <v>0</v>
      </c>
      <c r="BH126" s="44">
        <f t="shared" si="140"/>
        <v>0</v>
      </c>
      <c r="BI126" s="46"/>
      <c r="BJ126" s="46"/>
      <c r="BK126" s="47"/>
      <c r="BL126" s="35"/>
    </row>
    <row r="127" spans="1:69" s="38" customFormat="1" ht="45.75" customHeight="1" x14ac:dyDescent="0.7">
      <c r="A127" s="35"/>
      <c r="B127" s="273" t="s">
        <v>59</v>
      </c>
      <c r="C127" s="158" t="s">
        <v>320</v>
      </c>
      <c r="D127" s="49" t="s">
        <v>321</v>
      </c>
      <c r="E127" s="49" t="s">
        <v>322</v>
      </c>
      <c r="F127" s="68"/>
      <c r="G127" s="366"/>
      <c r="H127" s="15" t="s">
        <v>9</v>
      </c>
      <c r="I127" s="4"/>
      <c r="J127" s="53"/>
      <c r="K127" s="4"/>
      <c r="L127" s="4"/>
      <c r="M127" s="4"/>
      <c r="N127" s="4"/>
      <c r="O127" s="53"/>
      <c r="P127" s="53"/>
      <c r="Q127" s="53"/>
      <c r="R127" s="53"/>
      <c r="S127" s="53"/>
      <c r="T127" s="53"/>
      <c r="U127" s="39">
        <f t="shared" si="129"/>
        <v>0</v>
      </c>
      <c r="V127" s="39">
        <f t="shared" si="130"/>
        <v>0</v>
      </c>
      <c r="W127" s="39">
        <f t="shared" si="131"/>
        <v>0</v>
      </c>
      <c r="X127" s="39">
        <f t="shared" si="132"/>
        <v>0</v>
      </c>
      <c r="Y127" s="39">
        <f t="shared" si="133"/>
        <v>0</v>
      </c>
      <c r="Z127" s="40">
        <f t="shared" si="134"/>
        <v>0</v>
      </c>
      <c r="AA127" s="40">
        <f t="shared" si="135"/>
        <v>0</v>
      </c>
      <c r="AB127" s="40" t="s">
        <v>63</v>
      </c>
      <c r="AC127" s="40" t="s">
        <v>63</v>
      </c>
      <c r="AD127" s="40"/>
      <c r="AE127" s="40" t="s">
        <v>63</v>
      </c>
      <c r="AF127" s="40" t="s">
        <v>63</v>
      </c>
      <c r="AG127" s="40">
        <f t="shared" si="136"/>
        <v>0</v>
      </c>
      <c r="AH127" s="41"/>
      <c r="AI127" s="42"/>
      <c r="AJ127" s="42">
        <f t="shared" si="137"/>
        <v>0</v>
      </c>
      <c r="AK127" s="43">
        <f t="shared" si="138"/>
        <v>0</v>
      </c>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109">
        <f t="shared" si="139"/>
        <v>0</v>
      </c>
      <c r="BH127" s="44">
        <f t="shared" si="140"/>
        <v>0</v>
      </c>
      <c r="BI127" s="46"/>
      <c r="BJ127" s="46"/>
      <c r="BK127" s="47"/>
      <c r="BL127" s="35"/>
    </row>
    <row r="128" spans="1:69" s="38" customFormat="1" ht="60.75" customHeight="1" x14ac:dyDescent="0.7">
      <c r="A128" s="35"/>
      <c r="B128" s="273" t="s">
        <v>59</v>
      </c>
      <c r="C128" s="158" t="s">
        <v>323</v>
      </c>
      <c r="D128" s="49" t="s">
        <v>324</v>
      </c>
      <c r="E128" s="49" t="s">
        <v>325</v>
      </c>
      <c r="F128" s="68"/>
      <c r="G128" s="366"/>
      <c r="H128" s="15" t="s">
        <v>9</v>
      </c>
      <c r="I128" s="4"/>
      <c r="J128" s="53"/>
      <c r="K128" s="4"/>
      <c r="L128" s="4"/>
      <c r="M128" s="4"/>
      <c r="N128" s="4"/>
      <c r="O128" s="53"/>
      <c r="P128" s="53"/>
      <c r="Q128" s="53"/>
      <c r="R128" s="53"/>
      <c r="S128" s="53"/>
      <c r="T128" s="53"/>
      <c r="U128" s="39">
        <f t="shared" si="129"/>
        <v>0</v>
      </c>
      <c r="V128" s="39">
        <f t="shared" si="130"/>
        <v>0</v>
      </c>
      <c r="W128" s="39">
        <f t="shared" si="131"/>
        <v>0</v>
      </c>
      <c r="X128" s="39">
        <f t="shared" si="132"/>
        <v>0</v>
      </c>
      <c r="Y128" s="39">
        <f t="shared" si="133"/>
        <v>0</v>
      </c>
      <c r="Z128" s="40">
        <f t="shared" si="134"/>
        <v>0</v>
      </c>
      <c r="AA128" s="40">
        <f t="shared" si="135"/>
        <v>0</v>
      </c>
      <c r="AB128" s="40" t="s">
        <v>63</v>
      </c>
      <c r="AC128" s="40" t="s">
        <v>63</v>
      </c>
      <c r="AD128" s="40"/>
      <c r="AE128" s="40" t="s">
        <v>63</v>
      </c>
      <c r="AF128" s="40" t="s">
        <v>63</v>
      </c>
      <c r="AG128" s="40">
        <f t="shared" si="136"/>
        <v>0</v>
      </c>
      <c r="AH128" s="41"/>
      <c r="AI128" s="42"/>
      <c r="AJ128" s="42">
        <f t="shared" si="137"/>
        <v>0</v>
      </c>
      <c r="AK128" s="43">
        <f t="shared" si="138"/>
        <v>0</v>
      </c>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109">
        <f t="shared" si="139"/>
        <v>0</v>
      </c>
      <c r="BH128" s="44">
        <f t="shared" si="140"/>
        <v>0</v>
      </c>
      <c r="BI128" s="46"/>
      <c r="BJ128" s="46"/>
      <c r="BK128" s="47"/>
      <c r="BL128" s="35"/>
    </row>
    <row r="129" spans="1:64" s="38" customFormat="1" ht="96" customHeight="1" x14ac:dyDescent="0.7">
      <c r="A129" s="35"/>
      <c r="B129" s="273" t="s">
        <v>59</v>
      </c>
      <c r="C129" s="158" t="s">
        <v>326</v>
      </c>
      <c r="D129" s="49" t="s">
        <v>327</v>
      </c>
      <c r="E129" s="49" t="s">
        <v>328</v>
      </c>
      <c r="F129" s="68"/>
      <c r="G129" s="366"/>
      <c r="H129" s="15" t="s">
        <v>9</v>
      </c>
      <c r="I129" s="4"/>
      <c r="J129" s="53"/>
      <c r="K129" s="4"/>
      <c r="L129" s="4"/>
      <c r="M129" s="4"/>
      <c r="N129" s="4"/>
      <c r="O129" s="53"/>
      <c r="P129" s="53"/>
      <c r="Q129" s="53"/>
      <c r="R129" s="53"/>
      <c r="S129" s="53"/>
      <c r="T129" s="53"/>
      <c r="U129" s="39">
        <f t="shared" si="129"/>
        <v>0</v>
      </c>
      <c r="V129" s="39">
        <f t="shared" si="130"/>
        <v>0</v>
      </c>
      <c r="W129" s="39">
        <f t="shared" si="131"/>
        <v>0</v>
      </c>
      <c r="X129" s="39">
        <f t="shared" si="132"/>
        <v>0</v>
      </c>
      <c r="Y129" s="39">
        <f t="shared" si="133"/>
        <v>0</v>
      </c>
      <c r="Z129" s="40">
        <f t="shared" si="134"/>
        <v>0</v>
      </c>
      <c r="AA129" s="40">
        <f t="shared" si="135"/>
        <v>0</v>
      </c>
      <c r="AB129" s="40" t="s">
        <v>63</v>
      </c>
      <c r="AC129" s="40" t="s">
        <v>63</v>
      </c>
      <c r="AD129" s="40"/>
      <c r="AE129" s="40" t="s">
        <v>63</v>
      </c>
      <c r="AF129" s="40" t="s">
        <v>63</v>
      </c>
      <c r="AG129" s="40">
        <f>SUM($U129:$AF129)</f>
        <v>0</v>
      </c>
      <c r="AH129" s="41"/>
      <c r="AI129" s="42"/>
      <c r="AJ129" s="42">
        <f t="shared" si="137"/>
        <v>0</v>
      </c>
      <c r="AK129" s="43">
        <f t="shared" si="138"/>
        <v>0</v>
      </c>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109">
        <f t="shared" si="139"/>
        <v>0</v>
      </c>
      <c r="BH129" s="44">
        <f t="shared" si="140"/>
        <v>0</v>
      </c>
      <c r="BI129" s="46"/>
      <c r="BJ129" s="46"/>
      <c r="BK129" s="47"/>
      <c r="BL129" s="35"/>
    </row>
    <row r="130" spans="1:64" s="181" customFormat="1" ht="30.75" customHeight="1" x14ac:dyDescent="0.7">
      <c r="A130" s="172"/>
      <c r="B130" s="210" t="s">
        <v>70</v>
      </c>
      <c r="C130" s="182" t="s">
        <v>329</v>
      </c>
      <c r="D130" s="188" t="s">
        <v>330</v>
      </c>
      <c r="E130" s="188"/>
      <c r="F130" s="189"/>
      <c r="G130" s="210"/>
      <c r="H130" s="210"/>
      <c r="I130" s="175"/>
      <c r="J130" s="178"/>
      <c r="K130" s="175"/>
      <c r="L130" s="175"/>
      <c r="M130" s="175"/>
      <c r="N130" s="175"/>
      <c r="O130" s="178"/>
      <c r="P130" s="178"/>
      <c r="Q130" s="178"/>
      <c r="R130" s="178"/>
      <c r="S130" s="178"/>
      <c r="T130" s="178"/>
      <c r="U130" s="176"/>
      <c r="V130" s="176"/>
      <c r="W130" s="176"/>
      <c r="X130" s="176"/>
      <c r="Y130" s="176"/>
      <c r="Z130" s="177"/>
      <c r="AA130" s="176"/>
      <c r="AB130" s="176"/>
      <c r="AC130" s="176"/>
      <c r="AD130" s="177"/>
      <c r="AE130" s="177"/>
      <c r="AF130" s="177"/>
      <c r="AG130" s="177"/>
      <c r="AH130" s="178">
        <v>80</v>
      </c>
      <c r="AI130" s="177">
        <v>10</v>
      </c>
      <c r="AJ130" s="177">
        <f>SUM(AH130*AI130)</f>
        <v>800</v>
      </c>
      <c r="AK130" s="177">
        <f>SUM(AG130+AJ130)</f>
        <v>800</v>
      </c>
      <c r="AL130" s="177"/>
      <c r="AM130" s="177"/>
      <c r="AN130" s="177"/>
      <c r="AO130" s="177"/>
      <c r="AP130" s="177"/>
      <c r="AQ130" s="177"/>
      <c r="AR130" s="177"/>
      <c r="AS130" s="177"/>
      <c r="AT130" s="177"/>
      <c r="AU130" s="177"/>
      <c r="AV130" s="177"/>
      <c r="AW130" s="177"/>
      <c r="AX130" s="177"/>
      <c r="AY130" s="177"/>
      <c r="AZ130" s="177"/>
      <c r="BA130" s="177"/>
      <c r="BB130" s="177"/>
      <c r="BC130" s="177"/>
      <c r="BD130" s="177"/>
      <c r="BE130" s="177"/>
      <c r="BF130" s="177"/>
      <c r="BG130" s="109">
        <f t="shared" si="139"/>
        <v>0</v>
      </c>
      <c r="BH130" s="177">
        <f>$AK130-$BG130</f>
        <v>800</v>
      </c>
      <c r="BI130" s="179"/>
      <c r="BJ130" s="179"/>
      <c r="BK130" s="180"/>
      <c r="BL130" s="172"/>
    </row>
    <row r="131" spans="1:64" s="181" customFormat="1" ht="53.25" customHeight="1" x14ac:dyDescent="0.7">
      <c r="A131" s="172"/>
      <c r="B131" s="210" t="s">
        <v>70</v>
      </c>
      <c r="C131" s="182" t="s">
        <v>329</v>
      </c>
      <c r="D131" s="188" t="s">
        <v>331</v>
      </c>
      <c r="E131" s="188" t="s">
        <v>332</v>
      </c>
      <c r="F131" s="189"/>
      <c r="G131" s="210"/>
      <c r="H131" s="210"/>
      <c r="I131" s="175"/>
      <c r="J131" s="178"/>
      <c r="K131" s="175"/>
      <c r="L131" s="175"/>
      <c r="M131" s="175"/>
      <c r="N131" s="175"/>
      <c r="O131" s="178"/>
      <c r="P131" s="178"/>
      <c r="Q131" s="178"/>
      <c r="R131" s="178"/>
      <c r="S131" s="178"/>
      <c r="T131" s="178"/>
      <c r="U131" s="176"/>
      <c r="V131" s="176"/>
      <c r="W131" s="176"/>
      <c r="X131" s="176"/>
      <c r="Y131" s="176"/>
      <c r="Z131" s="177"/>
      <c r="AA131" s="177"/>
      <c r="AB131" s="176"/>
      <c r="AC131" s="176"/>
      <c r="AD131" s="176"/>
      <c r="AE131" s="177"/>
      <c r="AF131" s="177"/>
      <c r="AG131" s="177"/>
      <c r="AH131" s="178">
        <v>3</v>
      </c>
      <c r="AI131" s="177">
        <v>1500</v>
      </c>
      <c r="AJ131" s="177">
        <f>SUM(AH131*AI131)</f>
        <v>4500</v>
      </c>
      <c r="AK131" s="177">
        <f>SUM(AG131+AJ131)</f>
        <v>4500</v>
      </c>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09">
        <f t="shared" si="139"/>
        <v>0</v>
      </c>
      <c r="BH131" s="177">
        <f>$AK131-$BG131</f>
        <v>4500</v>
      </c>
      <c r="BI131" s="179"/>
      <c r="BJ131" s="179"/>
      <c r="BK131" s="180" t="s">
        <v>333</v>
      </c>
      <c r="BL131" s="172"/>
    </row>
    <row r="132" spans="1:64" s="181" customFormat="1" ht="28.5" customHeight="1" x14ac:dyDescent="0.7">
      <c r="A132" s="172"/>
      <c r="B132" s="210" t="s">
        <v>70</v>
      </c>
      <c r="C132" s="182" t="s">
        <v>329</v>
      </c>
      <c r="D132" s="210" t="s">
        <v>334</v>
      </c>
      <c r="E132" s="210"/>
      <c r="F132" s="174"/>
      <c r="G132" s="210"/>
      <c r="H132" s="210"/>
      <c r="I132" s="175"/>
      <c r="J132" s="175"/>
      <c r="K132" s="175"/>
      <c r="L132" s="175"/>
      <c r="M132" s="175"/>
      <c r="N132" s="175"/>
      <c r="O132" s="175"/>
      <c r="P132" s="175"/>
      <c r="Q132" s="175"/>
      <c r="R132" s="175"/>
      <c r="S132" s="175"/>
      <c r="T132" s="175"/>
      <c r="U132" s="176"/>
      <c r="V132" s="176"/>
      <c r="W132" s="176"/>
      <c r="X132" s="176"/>
      <c r="Y132" s="176"/>
      <c r="Z132" s="177"/>
      <c r="AA132" s="177"/>
      <c r="AB132" s="176"/>
      <c r="AC132" s="176"/>
      <c r="AD132" s="177"/>
      <c r="AE132" s="177"/>
      <c r="AF132" s="177"/>
      <c r="AG132" s="177"/>
      <c r="AH132" s="178">
        <v>3000</v>
      </c>
      <c r="AI132" s="177">
        <v>0.5</v>
      </c>
      <c r="AJ132" s="177">
        <f t="shared" si="137"/>
        <v>1500</v>
      </c>
      <c r="AK132" s="177">
        <f t="shared" si="138"/>
        <v>1500</v>
      </c>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09">
        <f t="shared" si="139"/>
        <v>0</v>
      </c>
      <c r="BH132" s="177">
        <f t="shared" si="140"/>
        <v>1500</v>
      </c>
      <c r="BI132" s="179"/>
      <c r="BJ132" s="179"/>
      <c r="BK132" s="180"/>
      <c r="BL132" s="172"/>
    </row>
    <row r="133" spans="1:64" s="181" customFormat="1" ht="30.75" customHeight="1" x14ac:dyDescent="0.7">
      <c r="A133" s="172"/>
      <c r="B133" s="210" t="s">
        <v>70</v>
      </c>
      <c r="C133" s="182" t="s">
        <v>329</v>
      </c>
      <c r="D133" s="210" t="s">
        <v>335</v>
      </c>
      <c r="E133" s="210"/>
      <c r="F133" s="174"/>
      <c r="G133" s="210"/>
      <c r="H133" s="210"/>
      <c r="I133" s="175"/>
      <c r="J133" s="175"/>
      <c r="K133" s="175"/>
      <c r="L133" s="175"/>
      <c r="M133" s="175"/>
      <c r="N133" s="175"/>
      <c r="O133" s="175"/>
      <c r="P133" s="175"/>
      <c r="Q133" s="175"/>
      <c r="R133" s="175"/>
      <c r="S133" s="175"/>
      <c r="T133" s="175"/>
      <c r="U133" s="176"/>
      <c r="V133" s="176"/>
      <c r="W133" s="176"/>
      <c r="X133" s="176"/>
      <c r="Y133" s="176"/>
      <c r="Z133" s="177"/>
      <c r="AA133" s="177"/>
      <c r="AB133" s="176"/>
      <c r="AC133" s="176"/>
      <c r="AD133" s="177"/>
      <c r="AE133" s="177"/>
      <c r="AF133" s="177"/>
      <c r="AG133" s="177"/>
      <c r="AH133" s="178"/>
      <c r="AI133" s="177"/>
      <c r="AJ133" s="177">
        <f t="shared" si="137"/>
        <v>0</v>
      </c>
      <c r="AK133" s="177">
        <f t="shared" si="138"/>
        <v>0</v>
      </c>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09">
        <f t="shared" si="139"/>
        <v>0</v>
      </c>
      <c r="BH133" s="177">
        <f t="shared" si="140"/>
        <v>0</v>
      </c>
      <c r="BI133" s="179"/>
      <c r="BJ133" s="179"/>
      <c r="BK133" s="180"/>
      <c r="BL133" s="172"/>
    </row>
    <row r="134" spans="1:64" s="38" customFormat="1" ht="69.75" customHeight="1" x14ac:dyDescent="0.7">
      <c r="A134" s="35"/>
      <c r="B134" s="125" t="s">
        <v>59</v>
      </c>
      <c r="C134" s="158" t="s">
        <v>336</v>
      </c>
      <c r="D134" s="15" t="s">
        <v>337</v>
      </c>
      <c r="E134" s="15"/>
      <c r="F134" s="16"/>
      <c r="G134" s="366"/>
      <c r="H134" s="15" t="s">
        <v>9</v>
      </c>
      <c r="I134" s="4"/>
      <c r="J134" s="4"/>
      <c r="K134" s="4"/>
      <c r="L134" s="4"/>
      <c r="M134" s="4"/>
      <c r="N134" s="4"/>
      <c r="O134" s="53"/>
      <c r="P134" s="53"/>
      <c r="Q134" s="53"/>
      <c r="R134" s="53"/>
      <c r="S134" s="53"/>
      <c r="T134" s="53"/>
      <c r="U134" s="39">
        <f>SUM(I134*$U$299)</f>
        <v>0</v>
      </c>
      <c r="V134" s="39">
        <f>SUM(J134*$V$299)</f>
        <v>0</v>
      </c>
      <c r="W134" s="39">
        <f>SUM(K134*$W$299)</f>
        <v>0</v>
      </c>
      <c r="X134" s="39">
        <f>SUM(L134*$X$299)</f>
        <v>0</v>
      </c>
      <c r="Y134" s="39">
        <f>SUM(M134*$Y$299)</f>
        <v>0</v>
      </c>
      <c r="Z134" s="40">
        <f>SUM(N134*$Z$299)</f>
        <v>0</v>
      </c>
      <c r="AA134" s="40">
        <f>SUM(O134*$AA$299)</f>
        <v>0</v>
      </c>
      <c r="AB134" s="40" t="s">
        <v>63</v>
      </c>
      <c r="AC134" s="40" t="s">
        <v>63</v>
      </c>
      <c r="AD134" s="40"/>
      <c r="AE134" s="40" t="s">
        <v>63</v>
      </c>
      <c r="AF134" s="40" t="s">
        <v>63</v>
      </c>
      <c r="AG134" s="40">
        <f>SUM($U134:$AF134)</f>
        <v>0</v>
      </c>
      <c r="AH134" s="41"/>
      <c r="AI134" s="42"/>
      <c r="AJ134" s="42">
        <f>SUM(AH134*AI134)</f>
        <v>0</v>
      </c>
      <c r="AK134" s="43">
        <f>SUM(AG134+AJ134)</f>
        <v>0</v>
      </c>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109">
        <f t="shared" si="139"/>
        <v>0</v>
      </c>
      <c r="BH134" s="44">
        <f>$AK134-$BG134</f>
        <v>0</v>
      </c>
      <c r="BI134" s="46"/>
      <c r="BJ134" s="46"/>
      <c r="BK134" s="47"/>
      <c r="BL134" s="35"/>
    </row>
    <row r="135" spans="1:64" s="181" customFormat="1" ht="21.75" customHeight="1" x14ac:dyDescent="0.7">
      <c r="A135" s="172"/>
      <c r="B135" s="210" t="s">
        <v>70</v>
      </c>
      <c r="C135" s="182" t="s">
        <v>329</v>
      </c>
      <c r="D135" s="210" t="s">
        <v>338</v>
      </c>
      <c r="E135" s="210"/>
      <c r="F135" s="174"/>
      <c r="G135" s="210"/>
      <c r="H135" s="210"/>
      <c r="I135" s="175"/>
      <c r="J135" s="175"/>
      <c r="K135" s="175"/>
      <c r="L135" s="175"/>
      <c r="M135" s="175"/>
      <c r="N135" s="175"/>
      <c r="O135" s="178"/>
      <c r="P135" s="178"/>
      <c r="Q135" s="178"/>
      <c r="R135" s="178"/>
      <c r="S135" s="178"/>
      <c r="T135" s="178"/>
      <c r="U135" s="176"/>
      <c r="V135" s="176"/>
      <c r="W135" s="176"/>
      <c r="X135" s="176"/>
      <c r="Y135" s="176"/>
      <c r="Z135" s="177"/>
      <c r="AA135" s="177"/>
      <c r="AB135" s="176"/>
      <c r="AC135" s="176"/>
      <c r="AD135" s="177"/>
      <c r="AE135" s="177"/>
      <c r="AF135" s="177"/>
      <c r="AG135" s="177"/>
      <c r="AH135" s="178">
        <v>4</v>
      </c>
      <c r="AI135" s="177">
        <v>100</v>
      </c>
      <c r="AJ135" s="177">
        <f>SUM(AH135*AI135)</f>
        <v>400</v>
      </c>
      <c r="AK135" s="177">
        <f>SUM(AG135+AJ135)</f>
        <v>400</v>
      </c>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109">
        <f t="shared" si="139"/>
        <v>0</v>
      </c>
      <c r="BH135" s="177">
        <f>$AK135-$BG135</f>
        <v>400</v>
      </c>
      <c r="BI135" s="179"/>
      <c r="BJ135" s="179"/>
      <c r="BK135" s="180"/>
      <c r="BL135" s="172"/>
    </row>
    <row r="136" spans="1:64" s="181" customFormat="1" ht="30.75" customHeight="1" x14ac:dyDescent="0.7">
      <c r="A136" s="172"/>
      <c r="B136" s="210" t="s">
        <v>70</v>
      </c>
      <c r="C136" s="182" t="s">
        <v>329</v>
      </c>
      <c r="D136" s="210" t="s">
        <v>339</v>
      </c>
      <c r="E136" s="210"/>
      <c r="F136" s="174"/>
      <c r="G136" s="210"/>
      <c r="H136" s="210"/>
      <c r="I136" s="175"/>
      <c r="J136" s="175"/>
      <c r="K136" s="175"/>
      <c r="L136" s="175"/>
      <c r="M136" s="175"/>
      <c r="N136" s="175"/>
      <c r="O136" s="175"/>
      <c r="P136" s="175"/>
      <c r="Q136" s="175"/>
      <c r="R136" s="175"/>
      <c r="S136" s="175"/>
      <c r="T136" s="175"/>
      <c r="U136" s="176"/>
      <c r="V136" s="176"/>
      <c r="W136" s="176"/>
      <c r="X136" s="176"/>
      <c r="Y136" s="176"/>
      <c r="Z136" s="177"/>
      <c r="AA136" s="177"/>
      <c r="AB136" s="176"/>
      <c r="AC136" s="176"/>
      <c r="AD136" s="177"/>
      <c r="AE136" s="177"/>
      <c r="AF136" s="177"/>
      <c r="AG136" s="177"/>
      <c r="AH136" s="178"/>
      <c r="AI136" s="177"/>
      <c r="AJ136" s="177">
        <f t="shared" ref="AJ136" si="145">SUM(AH136*AI136)</f>
        <v>0</v>
      </c>
      <c r="AK136" s="177">
        <f t="shared" ref="AK136" si="146">SUM(AG136+AJ136)</f>
        <v>0</v>
      </c>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09">
        <f t="shared" si="139"/>
        <v>0</v>
      </c>
      <c r="BH136" s="177">
        <f t="shared" ref="BH136" si="147">$AK136-$BG136</f>
        <v>0</v>
      </c>
      <c r="BI136" s="179"/>
      <c r="BJ136" s="179"/>
      <c r="BK136" s="180"/>
      <c r="BL136" s="172"/>
    </row>
    <row r="137" spans="1:64" s="227" customFormat="1" ht="67.5" x14ac:dyDescent="0.75">
      <c r="A137" s="223"/>
      <c r="B137" s="228" t="s">
        <v>55</v>
      </c>
      <c r="C137" s="229" t="s">
        <v>340</v>
      </c>
      <c r="D137" s="228" t="s">
        <v>341</v>
      </c>
      <c r="E137" s="228" t="s">
        <v>342</v>
      </c>
      <c r="F137" s="230"/>
      <c r="G137" s="215"/>
      <c r="H137" s="215"/>
      <c r="I137" s="216">
        <f>SUM(I138:I150)</f>
        <v>0</v>
      </c>
      <c r="J137" s="216">
        <f t="shared" ref="J137:BJ137" si="148">SUM(J138:J150)</f>
        <v>0</v>
      </c>
      <c r="K137" s="216">
        <f t="shared" si="148"/>
        <v>0</v>
      </c>
      <c r="L137" s="216">
        <f t="shared" si="148"/>
        <v>0</v>
      </c>
      <c r="M137" s="216">
        <f t="shared" si="148"/>
        <v>0</v>
      </c>
      <c r="N137" s="216">
        <f t="shared" si="148"/>
        <v>0</v>
      </c>
      <c r="O137" s="216">
        <f t="shared" si="148"/>
        <v>0</v>
      </c>
      <c r="P137" s="216">
        <f t="shared" si="148"/>
        <v>0</v>
      </c>
      <c r="Q137" s="216">
        <f t="shared" si="148"/>
        <v>0</v>
      </c>
      <c r="R137" s="216">
        <f t="shared" si="148"/>
        <v>0</v>
      </c>
      <c r="S137" s="216">
        <f t="shared" si="148"/>
        <v>0</v>
      </c>
      <c r="T137" s="216">
        <f t="shared" si="148"/>
        <v>0</v>
      </c>
      <c r="U137" s="217">
        <f t="shared" si="148"/>
        <v>0</v>
      </c>
      <c r="V137" s="217">
        <f t="shared" si="148"/>
        <v>0</v>
      </c>
      <c r="W137" s="217">
        <f t="shared" si="148"/>
        <v>0</v>
      </c>
      <c r="X137" s="217">
        <f t="shared" si="148"/>
        <v>0</v>
      </c>
      <c r="Y137" s="217">
        <f t="shared" si="148"/>
        <v>0</v>
      </c>
      <c r="Z137" s="217">
        <f t="shared" si="148"/>
        <v>0</v>
      </c>
      <c r="AA137" s="217">
        <f t="shared" si="148"/>
        <v>0</v>
      </c>
      <c r="AB137" s="217">
        <f t="shared" si="148"/>
        <v>0</v>
      </c>
      <c r="AC137" s="217">
        <f t="shared" si="148"/>
        <v>0</v>
      </c>
      <c r="AD137" s="217">
        <f t="shared" si="148"/>
        <v>0</v>
      </c>
      <c r="AE137" s="217">
        <f t="shared" si="148"/>
        <v>0</v>
      </c>
      <c r="AF137" s="217">
        <f t="shared" si="148"/>
        <v>0</v>
      </c>
      <c r="AG137" s="217">
        <f t="shared" si="148"/>
        <v>0</v>
      </c>
      <c r="AH137" s="224"/>
      <c r="AI137" s="225"/>
      <c r="AJ137" s="217">
        <f t="shared" si="148"/>
        <v>10175</v>
      </c>
      <c r="AK137" s="217">
        <f t="shared" si="148"/>
        <v>10175</v>
      </c>
      <c r="AL137" s="217">
        <f t="shared" si="148"/>
        <v>0</v>
      </c>
      <c r="AM137" s="217">
        <f t="shared" si="148"/>
        <v>0</v>
      </c>
      <c r="AN137" s="217">
        <f t="shared" si="148"/>
        <v>0</v>
      </c>
      <c r="AO137" s="217">
        <f t="shared" si="148"/>
        <v>0</v>
      </c>
      <c r="AP137" s="217">
        <f t="shared" si="148"/>
        <v>0</v>
      </c>
      <c r="AQ137" s="217">
        <f t="shared" si="148"/>
        <v>0</v>
      </c>
      <c r="AR137" s="217">
        <f t="shared" si="148"/>
        <v>0</v>
      </c>
      <c r="AS137" s="217">
        <f t="shared" si="148"/>
        <v>0</v>
      </c>
      <c r="AT137" s="217">
        <f t="shared" si="148"/>
        <v>0</v>
      </c>
      <c r="AU137" s="217">
        <f t="shared" si="148"/>
        <v>0</v>
      </c>
      <c r="AV137" s="217">
        <f t="shared" si="148"/>
        <v>0</v>
      </c>
      <c r="AW137" s="217">
        <f t="shared" si="148"/>
        <v>0</v>
      </c>
      <c r="AX137" s="217">
        <f t="shared" si="148"/>
        <v>0</v>
      </c>
      <c r="AY137" s="217">
        <f t="shared" si="148"/>
        <v>0</v>
      </c>
      <c r="AZ137" s="217">
        <f t="shared" si="148"/>
        <v>0</v>
      </c>
      <c r="BA137" s="217">
        <f t="shared" si="148"/>
        <v>0</v>
      </c>
      <c r="BB137" s="217">
        <f t="shared" si="148"/>
        <v>0</v>
      </c>
      <c r="BC137" s="217">
        <f t="shared" si="148"/>
        <v>0</v>
      </c>
      <c r="BD137" s="217">
        <f t="shared" si="148"/>
        <v>0</v>
      </c>
      <c r="BE137" s="217">
        <f t="shared" si="148"/>
        <v>0</v>
      </c>
      <c r="BF137" s="217">
        <f t="shared" si="148"/>
        <v>0</v>
      </c>
      <c r="BG137" s="217">
        <f t="shared" si="148"/>
        <v>0</v>
      </c>
      <c r="BH137" s="217">
        <f t="shared" si="148"/>
        <v>10175</v>
      </c>
      <c r="BI137" s="217">
        <f t="shared" si="148"/>
        <v>0</v>
      </c>
      <c r="BJ137" s="217">
        <f t="shared" si="148"/>
        <v>0</v>
      </c>
      <c r="BK137" s="226"/>
      <c r="BL137" s="223"/>
    </row>
    <row r="138" spans="1:64" ht="69" customHeight="1" x14ac:dyDescent="0.75">
      <c r="A138" s="27"/>
      <c r="B138" s="273" t="s">
        <v>59</v>
      </c>
      <c r="C138" s="161" t="s">
        <v>343</v>
      </c>
      <c r="D138" s="156" t="s">
        <v>344</v>
      </c>
      <c r="E138" s="70" t="s">
        <v>345</v>
      </c>
      <c r="F138" s="71"/>
      <c r="G138" s="70"/>
      <c r="H138" s="70" t="s">
        <v>8</v>
      </c>
      <c r="I138" s="4"/>
      <c r="J138" s="4"/>
      <c r="K138" s="4"/>
      <c r="L138" s="4"/>
      <c r="M138" s="4"/>
      <c r="N138" s="4"/>
      <c r="O138" s="4"/>
      <c r="P138" s="4"/>
      <c r="Q138" s="4"/>
      <c r="R138" s="4"/>
      <c r="S138" s="4"/>
      <c r="T138" s="4"/>
      <c r="U138" s="39">
        <f>SUM(I138*$U$299)</f>
        <v>0</v>
      </c>
      <c r="V138" s="39">
        <f>SUM(J138*$V$299)</f>
        <v>0</v>
      </c>
      <c r="W138" s="39">
        <f>SUM(K138*$W$299)</f>
        <v>0</v>
      </c>
      <c r="X138" s="39">
        <f>SUM(L138*$X$299)</f>
        <v>0</v>
      </c>
      <c r="Y138" s="39">
        <f>SUM(M138*$Y$299)</f>
        <v>0</v>
      </c>
      <c r="Z138" s="40">
        <f>SUM(N138*$Z$299)</f>
        <v>0</v>
      </c>
      <c r="AA138" s="40">
        <f>SUM(O138*$AA$299)</f>
        <v>0</v>
      </c>
      <c r="AB138" s="40" t="s">
        <v>63</v>
      </c>
      <c r="AC138" s="40" t="s">
        <v>63</v>
      </c>
      <c r="AD138" s="40"/>
      <c r="AE138" s="40" t="s">
        <v>63</v>
      </c>
      <c r="AF138" s="40" t="s">
        <v>63</v>
      </c>
      <c r="AG138" s="40">
        <f t="shared" ref="AG138:AG140" si="149">SUM($U138:$AF138)</f>
        <v>0</v>
      </c>
      <c r="AH138" s="96"/>
      <c r="AI138" s="97"/>
      <c r="AJ138" s="42">
        <f t="shared" ref="AJ138:AJ150" si="150">SUM(AH138*AI138)</f>
        <v>0</v>
      </c>
      <c r="AK138" s="43">
        <f t="shared" si="110"/>
        <v>0</v>
      </c>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109">
        <f t="shared" ref="BG138:BG150" si="151">SUM(AL138:BF138)</f>
        <v>0</v>
      </c>
      <c r="BH138" s="44">
        <f t="shared" ref="BH138:BH150" si="152">$AK138-$BG138</f>
        <v>0</v>
      </c>
      <c r="BI138" s="99"/>
      <c r="BJ138" s="99"/>
      <c r="BK138" s="100"/>
      <c r="BL138" s="27"/>
    </row>
    <row r="139" spans="1:64" ht="56.25" customHeight="1" x14ac:dyDescent="0.75">
      <c r="A139" s="27"/>
      <c r="B139" s="273" t="s">
        <v>59</v>
      </c>
      <c r="C139" s="161" t="s">
        <v>346</v>
      </c>
      <c r="D139" s="156" t="s">
        <v>347</v>
      </c>
      <c r="E139" s="70"/>
      <c r="F139" s="71"/>
      <c r="G139" s="70"/>
      <c r="H139" s="70" t="s">
        <v>8</v>
      </c>
      <c r="I139" s="4"/>
      <c r="J139" s="4"/>
      <c r="K139" s="4"/>
      <c r="L139" s="4"/>
      <c r="M139" s="4"/>
      <c r="N139" s="4"/>
      <c r="O139" s="4"/>
      <c r="P139" s="4"/>
      <c r="Q139" s="4"/>
      <c r="R139" s="4"/>
      <c r="S139" s="4"/>
      <c r="T139" s="4"/>
      <c r="U139" s="39">
        <f>SUM(I139*$U$299)</f>
        <v>0</v>
      </c>
      <c r="V139" s="39">
        <f>SUM(J139*$V$299)</f>
        <v>0</v>
      </c>
      <c r="W139" s="39">
        <f>SUM(K139*$W$299)</f>
        <v>0</v>
      </c>
      <c r="X139" s="39">
        <f>SUM(L139*$X$299)</f>
        <v>0</v>
      </c>
      <c r="Y139" s="39">
        <f>SUM(M139*$Y$299)</f>
        <v>0</v>
      </c>
      <c r="Z139" s="40">
        <f>SUM(N139*$Z$299)</f>
        <v>0</v>
      </c>
      <c r="AA139" s="40">
        <f>SUM(O139*$AA$299)</f>
        <v>0</v>
      </c>
      <c r="AB139" s="40" t="s">
        <v>63</v>
      </c>
      <c r="AC139" s="40" t="s">
        <v>63</v>
      </c>
      <c r="AD139" s="40"/>
      <c r="AE139" s="40" t="s">
        <v>63</v>
      </c>
      <c r="AF139" s="40" t="s">
        <v>63</v>
      </c>
      <c r="AG139" s="40">
        <f t="shared" si="149"/>
        <v>0</v>
      </c>
      <c r="AH139" s="96"/>
      <c r="AI139" s="97"/>
      <c r="AJ139" s="42">
        <f t="shared" si="150"/>
        <v>0</v>
      </c>
      <c r="AK139" s="43">
        <f t="shared" si="110"/>
        <v>0</v>
      </c>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109">
        <f t="shared" si="151"/>
        <v>0</v>
      </c>
      <c r="BH139" s="44">
        <f t="shared" si="152"/>
        <v>0</v>
      </c>
      <c r="BI139" s="99"/>
      <c r="BJ139" s="99"/>
      <c r="BK139" s="100"/>
      <c r="BL139" s="27"/>
    </row>
    <row r="140" spans="1:64" ht="93.75" customHeight="1" x14ac:dyDescent="0.75">
      <c r="A140" s="27"/>
      <c r="B140" s="273" t="s">
        <v>59</v>
      </c>
      <c r="C140" s="161" t="s">
        <v>348</v>
      </c>
      <c r="D140" s="156" t="s">
        <v>349</v>
      </c>
      <c r="E140" s="70" t="s">
        <v>350</v>
      </c>
      <c r="F140" s="71"/>
      <c r="G140" s="70"/>
      <c r="H140" s="70" t="s">
        <v>8</v>
      </c>
      <c r="I140" s="4"/>
      <c r="J140" s="4"/>
      <c r="K140" s="4"/>
      <c r="L140" s="4"/>
      <c r="M140" s="4"/>
      <c r="N140" s="4"/>
      <c r="O140" s="4"/>
      <c r="P140" s="4"/>
      <c r="Q140" s="4"/>
      <c r="R140" s="4"/>
      <c r="S140" s="4"/>
      <c r="T140" s="4"/>
      <c r="U140" s="39">
        <f>SUM(I140*$U$299)</f>
        <v>0</v>
      </c>
      <c r="V140" s="39">
        <f>SUM(J140*$V$299)</f>
        <v>0</v>
      </c>
      <c r="W140" s="39">
        <f>SUM(K140*$W$299)</f>
        <v>0</v>
      </c>
      <c r="X140" s="39">
        <f>SUM(L140*$X$299)</f>
        <v>0</v>
      </c>
      <c r="Y140" s="39">
        <f>SUM(M140*$Y$299)</f>
        <v>0</v>
      </c>
      <c r="Z140" s="40">
        <f>SUM(N140*$Z$299)</f>
        <v>0</v>
      </c>
      <c r="AA140" s="40">
        <f>SUM(O140*$AA$299)</f>
        <v>0</v>
      </c>
      <c r="AB140" s="40" t="s">
        <v>63</v>
      </c>
      <c r="AC140" s="40" t="s">
        <v>63</v>
      </c>
      <c r="AD140" s="40"/>
      <c r="AE140" s="40" t="s">
        <v>63</v>
      </c>
      <c r="AF140" s="40" t="s">
        <v>63</v>
      </c>
      <c r="AG140" s="40">
        <f t="shared" si="149"/>
        <v>0</v>
      </c>
      <c r="AH140" s="96"/>
      <c r="AI140" s="97"/>
      <c r="AJ140" s="42">
        <f t="shared" si="150"/>
        <v>0</v>
      </c>
      <c r="AK140" s="43">
        <f t="shared" si="110"/>
        <v>0</v>
      </c>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109">
        <f t="shared" si="151"/>
        <v>0</v>
      </c>
      <c r="BH140" s="44">
        <f t="shared" si="152"/>
        <v>0</v>
      </c>
      <c r="BI140" s="99"/>
      <c r="BJ140" s="99"/>
      <c r="BK140" s="100"/>
      <c r="BL140" s="27"/>
    </row>
    <row r="141" spans="1:64" ht="79.5" customHeight="1" x14ac:dyDescent="0.75">
      <c r="A141" s="27"/>
      <c r="B141" s="273" t="s">
        <v>59</v>
      </c>
      <c r="C141" s="161" t="s">
        <v>351</v>
      </c>
      <c r="D141" s="156" t="s">
        <v>352</v>
      </c>
      <c r="E141" s="70"/>
      <c r="F141" s="71"/>
      <c r="G141" s="70"/>
      <c r="H141" s="70" t="s">
        <v>8</v>
      </c>
      <c r="I141" s="4"/>
      <c r="J141" s="4"/>
      <c r="K141" s="4"/>
      <c r="L141" s="4"/>
      <c r="M141" s="4"/>
      <c r="N141" s="4"/>
      <c r="O141" s="4"/>
      <c r="P141" s="4"/>
      <c r="Q141" s="4"/>
      <c r="R141" s="4"/>
      <c r="S141" s="4"/>
      <c r="T141" s="4"/>
      <c r="U141" s="39">
        <f>SUM(I141*$U$299)</f>
        <v>0</v>
      </c>
      <c r="V141" s="39">
        <f>SUM(J141*$V$299)</f>
        <v>0</v>
      </c>
      <c r="W141" s="39">
        <f>SUM(K141*$W$299)</f>
        <v>0</v>
      </c>
      <c r="X141" s="39">
        <f>SUM(L141*$X$299)</f>
        <v>0</v>
      </c>
      <c r="Y141" s="39">
        <f>SUM(M141*$Y$299)</f>
        <v>0</v>
      </c>
      <c r="Z141" s="40">
        <f>SUM(N141*$Z$299)</f>
        <v>0</v>
      </c>
      <c r="AA141" s="40">
        <f>SUM(O141*$AA$299)</f>
        <v>0</v>
      </c>
      <c r="AB141" s="40" t="s">
        <v>63</v>
      </c>
      <c r="AC141" s="40" t="s">
        <v>63</v>
      </c>
      <c r="AD141" s="40"/>
      <c r="AE141" s="40" t="s">
        <v>63</v>
      </c>
      <c r="AF141" s="40" t="s">
        <v>63</v>
      </c>
      <c r="AG141" s="40">
        <f>SUM($U141:$AF141)</f>
        <v>0</v>
      </c>
      <c r="AH141" s="96"/>
      <c r="AI141" s="97"/>
      <c r="AJ141" s="42">
        <f t="shared" si="150"/>
        <v>0</v>
      </c>
      <c r="AK141" s="43">
        <f t="shared" si="110"/>
        <v>0</v>
      </c>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109">
        <f t="shared" si="151"/>
        <v>0</v>
      </c>
      <c r="BH141" s="44">
        <f t="shared" si="152"/>
        <v>0</v>
      </c>
      <c r="BI141" s="99"/>
      <c r="BJ141" s="99"/>
      <c r="BK141" s="100"/>
      <c r="BL141" s="27"/>
    </row>
    <row r="142" spans="1:64" s="194" customFormat="1" ht="27" x14ac:dyDescent="0.75">
      <c r="A142" s="190"/>
      <c r="B142" s="210" t="s">
        <v>70</v>
      </c>
      <c r="C142" s="182" t="s">
        <v>353</v>
      </c>
      <c r="D142" s="191" t="s">
        <v>354</v>
      </c>
      <c r="E142" s="210" t="s">
        <v>355</v>
      </c>
      <c r="F142" s="174"/>
      <c r="G142" s="210"/>
      <c r="H142" s="210"/>
      <c r="I142" s="175"/>
      <c r="J142" s="175"/>
      <c r="K142" s="175"/>
      <c r="L142" s="175"/>
      <c r="M142" s="175"/>
      <c r="N142" s="175"/>
      <c r="O142" s="175"/>
      <c r="P142" s="175"/>
      <c r="Q142" s="175"/>
      <c r="R142" s="175"/>
      <c r="S142" s="175"/>
      <c r="T142" s="175"/>
      <c r="U142" s="176"/>
      <c r="V142" s="176"/>
      <c r="W142" s="176"/>
      <c r="X142" s="176"/>
      <c r="Y142" s="176"/>
      <c r="Z142" s="177"/>
      <c r="AA142" s="177"/>
      <c r="AB142" s="176"/>
      <c r="AC142" s="176"/>
      <c r="AD142" s="177"/>
      <c r="AE142" s="177"/>
      <c r="AF142" s="177"/>
      <c r="AG142" s="177"/>
      <c r="AH142" s="175">
        <v>1</v>
      </c>
      <c r="AI142" s="176">
        <v>10000</v>
      </c>
      <c r="AJ142" s="177">
        <f t="shared" si="150"/>
        <v>10000</v>
      </c>
      <c r="AK142" s="177">
        <f t="shared" si="110"/>
        <v>10000</v>
      </c>
      <c r="AL142" s="176"/>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09">
        <f t="shared" si="151"/>
        <v>0</v>
      </c>
      <c r="BH142" s="177">
        <f t="shared" si="152"/>
        <v>10000</v>
      </c>
      <c r="BI142" s="192"/>
      <c r="BJ142" s="192"/>
      <c r="BK142" s="193"/>
      <c r="BL142" s="190"/>
    </row>
    <row r="143" spans="1:64" s="59" customFormat="1" ht="45.75" customHeight="1" x14ac:dyDescent="0.75">
      <c r="A143" s="55"/>
      <c r="B143" s="273" t="s">
        <v>59</v>
      </c>
      <c r="C143" s="161" t="s">
        <v>356</v>
      </c>
      <c r="D143" s="95" t="s">
        <v>357</v>
      </c>
      <c r="E143" s="15" t="s">
        <v>358</v>
      </c>
      <c r="F143" s="16"/>
      <c r="G143" s="15"/>
      <c r="H143" s="15" t="s">
        <v>8</v>
      </c>
      <c r="I143" s="4"/>
      <c r="J143" s="4"/>
      <c r="K143" s="4"/>
      <c r="L143" s="4"/>
      <c r="M143" s="4"/>
      <c r="N143" s="4"/>
      <c r="O143" s="4"/>
      <c r="P143" s="4"/>
      <c r="Q143" s="4"/>
      <c r="R143" s="4"/>
      <c r="S143" s="4"/>
      <c r="T143" s="4"/>
      <c r="U143" s="39">
        <f>SUM(I143*$U$299)</f>
        <v>0</v>
      </c>
      <c r="V143" s="39">
        <f>SUM(J143*$V$299)</f>
        <v>0</v>
      </c>
      <c r="W143" s="39">
        <f>SUM(K143*$W$299)</f>
        <v>0</v>
      </c>
      <c r="X143" s="39">
        <f>SUM(L143*$X$299)</f>
        <v>0</v>
      </c>
      <c r="Y143" s="39">
        <f>SUM(M143*$Y$299)</f>
        <v>0</v>
      </c>
      <c r="Z143" s="40">
        <f>SUM(N143*$Z$299)</f>
        <v>0</v>
      </c>
      <c r="AA143" s="40">
        <f>SUM(O143*$AA$299)</f>
        <v>0</v>
      </c>
      <c r="AB143" s="40" t="s">
        <v>63</v>
      </c>
      <c r="AC143" s="40" t="s">
        <v>63</v>
      </c>
      <c r="AD143" s="40"/>
      <c r="AE143" s="40" t="s">
        <v>63</v>
      </c>
      <c r="AF143" s="40" t="s">
        <v>63</v>
      </c>
      <c r="AG143" s="40">
        <f t="shared" ref="AG143:AG147" si="153">SUM($U143:$AF143)</f>
        <v>0</v>
      </c>
      <c r="AH143" s="41"/>
      <c r="AI143" s="42"/>
      <c r="AJ143" s="42">
        <f t="shared" si="150"/>
        <v>0</v>
      </c>
      <c r="AK143" s="43">
        <f t="shared" si="110"/>
        <v>0</v>
      </c>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109">
        <f t="shared" si="151"/>
        <v>0</v>
      </c>
      <c r="BH143" s="44">
        <f t="shared" si="152"/>
        <v>0</v>
      </c>
      <c r="BI143" s="57"/>
      <c r="BJ143" s="57"/>
      <c r="BK143" s="58"/>
      <c r="BL143" s="55"/>
    </row>
    <row r="144" spans="1:64" s="59" customFormat="1" ht="80.25" customHeight="1" x14ac:dyDescent="0.75">
      <c r="A144" s="55"/>
      <c r="B144" s="273" t="s">
        <v>59</v>
      </c>
      <c r="C144" s="161" t="s">
        <v>359</v>
      </c>
      <c r="D144" s="15" t="s">
        <v>360</v>
      </c>
      <c r="E144" s="15" t="s">
        <v>361</v>
      </c>
      <c r="F144" s="16"/>
      <c r="G144" s="15"/>
      <c r="H144" s="15" t="s">
        <v>8</v>
      </c>
      <c r="I144" s="4"/>
      <c r="J144" s="4"/>
      <c r="K144" s="4"/>
      <c r="L144" s="4"/>
      <c r="M144" s="4"/>
      <c r="N144" s="4"/>
      <c r="O144" s="4"/>
      <c r="P144" s="4"/>
      <c r="Q144" s="4"/>
      <c r="R144" s="4"/>
      <c r="S144" s="4"/>
      <c r="T144" s="4"/>
      <c r="U144" s="39">
        <f>SUM(I144*$U$299)</f>
        <v>0</v>
      </c>
      <c r="V144" s="39">
        <f>SUM(J144*$V$299)</f>
        <v>0</v>
      </c>
      <c r="W144" s="39">
        <f>SUM(K144*$W$299)</f>
        <v>0</v>
      </c>
      <c r="X144" s="39">
        <f>SUM(L144*$X$299)</f>
        <v>0</v>
      </c>
      <c r="Y144" s="39">
        <f>SUM(M144*$Y$299)</f>
        <v>0</v>
      </c>
      <c r="Z144" s="40">
        <f>SUM(N144*$Z$299)</f>
        <v>0</v>
      </c>
      <c r="AA144" s="40">
        <f>SUM(O144*$AA$299)</f>
        <v>0</v>
      </c>
      <c r="AB144" s="40" t="s">
        <v>63</v>
      </c>
      <c r="AC144" s="40" t="s">
        <v>63</v>
      </c>
      <c r="AD144" s="40"/>
      <c r="AE144" s="40" t="s">
        <v>63</v>
      </c>
      <c r="AF144" s="40" t="s">
        <v>63</v>
      </c>
      <c r="AG144" s="40">
        <f t="shared" si="153"/>
        <v>0</v>
      </c>
      <c r="AH144" s="41"/>
      <c r="AI144" s="42"/>
      <c r="AJ144" s="42">
        <f t="shared" si="150"/>
        <v>0</v>
      </c>
      <c r="AK144" s="43">
        <f t="shared" si="110"/>
        <v>0</v>
      </c>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109">
        <f t="shared" si="151"/>
        <v>0</v>
      </c>
      <c r="BH144" s="44">
        <f t="shared" si="152"/>
        <v>0</v>
      </c>
      <c r="BI144" s="57"/>
      <c r="BJ144" s="57"/>
      <c r="BK144" s="58"/>
      <c r="BL144" s="55"/>
    </row>
    <row r="145" spans="1:64" s="59" customFormat="1" ht="42" customHeight="1" x14ac:dyDescent="0.75">
      <c r="A145" s="55"/>
      <c r="B145" s="273" t="s">
        <v>59</v>
      </c>
      <c r="C145" s="161" t="s">
        <v>362</v>
      </c>
      <c r="D145" s="15" t="s">
        <v>363</v>
      </c>
      <c r="E145" s="15" t="s">
        <v>364</v>
      </c>
      <c r="F145" s="16"/>
      <c r="G145" s="15"/>
      <c r="H145" s="15" t="s">
        <v>8</v>
      </c>
      <c r="I145" s="4"/>
      <c r="J145" s="4"/>
      <c r="K145" s="4"/>
      <c r="L145" s="4"/>
      <c r="M145" s="4"/>
      <c r="N145" s="4"/>
      <c r="O145" s="4"/>
      <c r="P145" s="4"/>
      <c r="Q145" s="4"/>
      <c r="R145" s="4"/>
      <c r="S145" s="4"/>
      <c r="T145" s="4"/>
      <c r="U145" s="39">
        <f>SUM(I145*$U$299)</f>
        <v>0</v>
      </c>
      <c r="V145" s="39">
        <f>SUM(J145*$V$299)</f>
        <v>0</v>
      </c>
      <c r="W145" s="39">
        <f>SUM(K145*$W$299)</f>
        <v>0</v>
      </c>
      <c r="X145" s="39">
        <f>SUM(L145*$X$299)</f>
        <v>0</v>
      </c>
      <c r="Y145" s="39">
        <f>SUM(M145*$Y$299)</f>
        <v>0</v>
      </c>
      <c r="Z145" s="40">
        <f>SUM(N145*$Z$299)</f>
        <v>0</v>
      </c>
      <c r="AA145" s="40">
        <f>SUM(O145*$AA$299)</f>
        <v>0</v>
      </c>
      <c r="AB145" s="40" t="s">
        <v>63</v>
      </c>
      <c r="AC145" s="40" t="s">
        <v>63</v>
      </c>
      <c r="AD145" s="40"/>
      <c r="AE145" s="40" t="s">
        <v>63</v>
      </c>
      <c r="AF145" s="40" t="s">
        <v>63</v>
      </c>
      <c r="AG145" s="40">
        <f t="shared" si="153"/>
        <v>0</v>
      </c>
      <c r="AH145" s="41"/>
      <c r="AI145" s="42"/>
      <c r="AJ145" s="42">
        <f t="shared" si="150"/>
        <v>0</v>
      </c>
      <c r="AK145" s="43">
        <f t="shared" si="110"/>
        <v>0</v>
      </c>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109">
        <f t="shared" si="151"/>
        <v>0</v>
      </c>
      <c r="BH145" s="44">
        <f t="shared" si="152"/>
        <v>0</v>
      </c>
      <c r="BI145" s="57"/>
      <c r="BJ145" s="57"/>
      <c r="BK145" s="58"/>
      <c r="BL145" s="55"/>
    </row>
    <row r="146" spans="1:64" s="26" customFormat="1" ht="73.5" customHeight="1" x14ac:dyDescent="0.75">
      <c r="A146" s="73" t="s">
        <v>51</v>
      </c>
      <c r="B146" s="273" t="s">
        <v>59</v>
      </c>
      <c r="C146" s="161" t="s">
        <v>365</v>
      </c>
      <c r="D146" s="15" t="s">
        <v>366</v>
      </c>
      <c r="E146" s="15" t="s">
        <v>367</v>
      </c>
      <c r="F146" s="16"/>
      <c r="G146" s="15"/>
      <c r="H146" s="15" t="s">
        <v>8</v>
      </c>
      <c r="I146" s="4"/>
      <c r="J146" s="4"/>
      <c r="K146" s="4"/>
      <c r="L146" s="4"/>
      <c r="M146" s="4"/>
      <c r="N146" s="4"/>
      <c r="O146" s="4"/>
      <c r="P146" s="4"/>
      <c r="Q146" s="4"/>
      <c r="R146" s="4"/>
      <c r="S146" s="4"/>
      <c r="T146" s="4"/>
      <c r="U146" s="39">
        <f>SUM(I146*$U$299)</f>
        <v>0</v>
      </c>
      <c r="V146" s="39">
        <f>SUM(J146*$V$299)</f>
        <v>0</v>
      </c>
      <c r="W146" s="39">
        <f>SUM(K146*$W$299)</f>
        <v>0</v>
      </c>
      <c r="X146" s="39">
        <f>SUM(L146*$X$299)</f>
        <v>0</v>
      </c>
      <c r="Y146" s="39">
        <f>SUM(M146*$Y$299)</f>
        <v>0</v>
      </c>
      <c r="Z146" s="40">
        <f>SUM(N146*$Z$299)</f>
        <v>0</v>
      </c>
      <c r="AA146" s="40">
        <f>SUM(O146*$AA$299)</f>
        <v>0</v>
      </c>
      <c r="AB146" s="40" t="s">
        <v>63</v>
      </c>
      <c r="AC146" s="40" t="s">
        <v>63</v>
      </c>
      <c r="AD146" s="40"/>
      <c r="AE146" s="40" t="s">
        <v>63</v>
      </c>
      <c r="AF146" s="40" t="s">
        <v>63</v>
      </c>
      <c r="AG146" s="40">
        <f t="shared" si="153"/>
        <v>0</v>
      </c>
      <c r="AH146" s="41"/>
      <c r="AI146" s="42"/>
      <c r="AJ146" s="42">
        <f t="shared" si="150"/>
        <v>0</v>
      </c>
      <c r="AK146" s="43">
        <f t="shared" si="110"/>
        <v>0</v>
      </c>
      <c r="AL146" s="76"/>
      <c r="AM146" s="76"/>
      <c r="AN146" s="76"/>
      <c r="AO146" s="76"/>
      <c r="AP146" s="62"/>
      <c r="AQ146" s="62"/>
      <c r="AR146" s="62"/>
      <c r="AS146" s="62"/>
      <c r="AT146" s="62"/>
      <c r="AU146" s="62"/>
      <c r="AV146" s="62"/>
      <c r="AW146" s="62"/>
      <c r="AX146" s="62"/>
      <c r="AY146" s="76"/>
      <c r="AZ146" s="62"/>
      <c r="BA146" s="62"/>
      <c r="BB146" s="62"/>
      <c r="BC146" s="62"/>
      <c r="BD146" s="62"/>
      <c r="BE146" s="62"/>
      <c r="BF146" s="62"/>
      <c r="BG146" s="109">
        <f t="shared" si="151"/>
        <v>0</v>
      </c>
      <c r="BH146" s="44">
        <f t="shared" si="152"/>
        <v>0</v>
      </c>
      <c r="BI146" s="63"/>
      <c r="BJ146" s="63"/>
      <c r="BK146" s="77"/>
      <c r="BL146" s="25"/>
    </row>
    <row r="147" spans="1:64" s="26" customFormat="1" ht="47.25" customHeight="1" x14ac:dyDescent="0.75">
      <c r="A147" s="73"/>
      <c r="B147" s="273" t="s">
        <v>59</v>
      </c>
      <c r="C147" s="161" t="s">
        <v>368</v>
      </c>
      <c r="D147" s="15" t="s">
        <v>369</v>
      </c>
      <c r="E147" s="15" t="s">
        <v>370</v>
      </c>
      <c r="F147" s="16"/>
      <c r="G147" s="15"/>
      <c r="H147" s="15" t="s">
        <v>8</v>
      </c>
      <c r="I147" s="4"/>
      <c r="J147" s="4"/>
      <c r="K147" s="4"/>
      <c r="L147" s="4"/>
      <c r="M147" s="4"/>
      <c r="N147" s="4"/>
      <c r="O147" s="4"/>
      <c r="P147" s="4"/>
      <c r="Q147" s="4"/>
      <c r="R147" s="4"/>
      <c r="S147" s="4"/>
      <c r="T147" s="4"/>
      <c r="U147" s="39">
        <f>SUM(I147*$U$299)</f>
        <v>0</v>
      </c>
      <c r="V147" s="39">
        <f>SUM(J147*$V$299)</f>
        <v>0</v>
      </c>
      <c r="W147" s="39">
        <f>SUM(K147*$W$299)</f>
        <v>0</v>
      </c>
      <c r="X147" s="39">
        <f>SUM(L147*$X$299)</f>
        <v>0</v>
      </c>
      <c r="Y147" s="39">
        <f>SUM(M147*$Y$299)</f>
        <v>0</v>
      </c>
      <c r="Z147" s="40">
        <f>SUM(N147*$Z$299)</f>
        <v>0</v>
      </c>
      <c r="AA147" s="40">
        <f>SUM(O147*$AA$299)</f>
        <v>0</v>
      </c>
      <c r="AB147" s="40" t="s">
        <v>63</v>
      </c>
      <c r="AC147" s="40" t="s">
        <v>63</v>
      </c>
      <c r="AD147" s="40"/>
      <c r="AE147" s="40" t="s">
        <v>63</v>
      </c>
      <c r="AF147" s="40" t="s">
        <v>63</v>
      </c>
      <c r="AG147" s="40">
        <f t="shared" si="153"/>
        <v>0</v>
      </c>
      <c r="AH147" s="41"/>
      <c r="AI147" s="42"/>
      <c r="AJ147" s="42">
        <f t="shared" si="150"/>
        <v>0</v>
      </c>
      <c r="AK147" s="43">
        <f t="shared" si="110"/>
        <v>0</v>
      </c>
      <c r="AL147" s="76"/>
      <c r="AM147" s="76"/>
      <c r="AN147" s="76"/>
      <c r="AO147" s="76"/>
      <c r="AP147" s="62"/>
      <c r="AQ147" s="62"/>
      <c r="AR147" s="62"/>
      <c r="AS147" s="62"/>
      <c r="AT147" s="62"/>
      <c r="AU147" s="62"/>
      <c r="AV147" s="62"/>
      <c r="AW147" s="62"/>
      <c r="AX147" s="62"/>
      <c r="AY147" s="76"/>
      <c r="AZ147" s="62"/>
      <c r="BA147" s="62"/>
      <c r="BB147" s="62"/>
      <c r="BC147" s="62"/>
      <c r="BD147" s="62"/>
      <c r="BE147" s="62"/>
      <c r="BF147" s="62"/>
      <c r="BG147" s="109">
        <f t="shared" si="151"/>
        <v>0</v>
      </c>
      <c r="BH147" s="44">
        <f t="shared" si="152"/>
        <v>0</v>
      </c>
      <c r="BI147" s="63"/>
      <c r="BJ147" s="63"/>
      <c r="BK147" s="77"/>
      <c r="BL147" s="25"/>
    </row>
    <row r="148" spans="1:64" s="181" customFormat="1" ht="27" x14ac:dyDescent="0.7">
      <c r="A148" s="172"/>
      <c r="B148" s="210" t="s">
        <v>70</v>
      </c>
      <c r="C148" s="182" t="s">
        <v>353</v>
      </c>
      <c r="D148" s="210" t="s">
        <v>371</v>
      </c>
      <c r="E148" s="210"/>
      <c r="F148" s="174"/>
      <c r="G148" s="210"/>
      <c r="H148" s="210"/>
      <c r="I148" s="175"/>
      <c r="J148" s="175"/>
      <c r="K148" s="175"/>
      <c r="L148" s="175"/>
      <c r="M148" s="175"/>
      <c r="N148" s="175"/>
      <c r="O148" s="175"/>
      <c r="P148" s="175"/>
      <c r="Q148" s="175"/>
      <c r="R148" s="175"/>
      <c r="S148" s="175"/>
      <c r="T148" s="175"/>
      <c r="U148" s="176"/>
      <c r="V148" s="176"/>
      <c r="W148" s="176"/>
      <c r="X148" s="176"/>
      <c r="Y148" s="176"/>
      <c r="Z148" s="177"/>
      <c r="AA148" s="176"/>
      <c r="AB148" s="176"/>
      <c r="AC148" s="176"/>
      <c r="AD148" s="177"/>
      <c r="AE148" s="177"/>
      <c r="AF148" s="177"/>
      <c r="AG148" s="177"/>
      <c r="AH148" s="178">
        <v>20</v>
      </c>
      <c r="AI148" s="177">
        <v>5</v>
      </c>
      <c r="AJ148" s="177">
        <f t="shared" si="150"/>
        <v>100</v>
      </c>
      <c r="AK148" s="177">
        <f t="shared" si="110"/>
        <v>100</v>
      </c>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09">
        <f t="shared" si="151"/>
        <v>0</v>
      </c>
      <c r="BH148" s="177">
        <f t="shared" si="152"/>
        <v>100</v>
      </c>
      <c r="BI148" s="179"/>
      <c r="BJ148" s="179"/>
      <c r="BK148" s="180"/>
      <c r="BL148" s="172"/>
    </row>
    <row r="149" spans="1:64" s="181" customFormat="1" ht="27" x14ac:dyDescent="0.7">
      <c r="A149" s="172"/>
      <c r="B149" s="210" t="s">
        <v>70</v>
      </c>
      <c r="C149" s="182" t="s">
        <v>353</v>
      </c>
      <c r="D149" s="210" t="s">
        <v>372</v>
      </c>
      <c r="E149" s="210"/>
      <c r="F149" s="174"/>
      <c r="G149" s="210"/>
      <c r="H149" s="210"/>
      <c r="I149" s="175"/>
      <c r="J149" s="175"/>
      <c r="K149" s="175"/>
      <c r="L149" s="175"/>
      <c r="M149" s="175"/>
      <c r="N149" s="175"/>
      <c r="O149" s="175"/>
      <c r="P149" s="175"/>
      <c r="Q149" s="175"/>
      <c r="R149" s="175"/>
      <c r="S149" s="175"/>
      <c r="T149" s="175"/>
      <c r="U149" s="176"/>
      <c r="V149" s="176"/>
      <c r="W149" s="176"/>
      <c r="X149" s="176"/>
      <c r="Y149" s="176"/>
      <c r="Z149" s="177"/>
      <c r="AA149" s="176"/>
      <c r="AB149" s="176"/>
      <c r="AC149" s="176"/>
      <c r="AD149" s="177"/>
      <c r="AE149" s="177"/>
      <c r="AF149" s="177"/>
      <c r="AG149" s="177"/>
      <c r="AH149" s="178">
        <v>150</v>
      </c>
      <c r="AI149" s="177">
        <v>0.5</v>
      </c>
      <c r="AJ149" s="177">
        <f t="shared" si="150"/>
        <v>75</v>
      </c>
      <c r="AK149" s="177">
        <f t="shared" si="110"/>
        <v>75</v>
      </c>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09">
        <f t="shared" si="151"/>
        <v>0</v>
      </c>
      <c r="BH149" s="177">
        <f t="shared" si="152"/>
        <v>75</v>
      </c>
      <c r="BI149" s="179"/>
      <c r="BJ149" s="179"/>
      <c r="BK149" s="180"/>
      <c r="BL149" s="172"/>
    </row>
    <row r="150" spans="1:64" s="181" customFormat="1" ht="24.75" customHeight="1" x14ac:dyDescent="0.7">
      <c r="A150" s="285"/>
      <c r="B150" s="195" t="s">
        <v>70</v>
      </c>
      <c r="C150" s="182" t="s">
        <v>353</v>
      </c>
      <c r="D150" s="195" t="s">
        <v>373</v>
      </c>
      <c r="E150" s="195"/>
      <c r="F150" s="197"/>
      <c r="G150" s="195"/>
      <c r="H150" s="195"/>
      <c r="I150" s="199"/>
      <c r="J150" s="199"/>
      <c r="K150" s="199"/>
      <c r="L150" s="199"/>
      <c r="M150" s="199"/>
      <c r="N150" s="199"/>
      <c r="O150" s="199"/>
      <c r="P150" s="199"/>
      <c r="Q150" s="199"/>
      <c r="R150" s="199"/>
      <c r="S150" s="199"/>
      <c r="T150" s="199"/>
      <c r="U150" s="286"/>
      <c r="V150" s="286"/>
      <c r="W150" s="286"/>
      <c r="X150" s="286"/>
      <c r="Y150" s="286"/>
      <c r="Z150" s="202"/>
      <c r="AA150" s="286"/>
      <c r="AB150" s="286"/>
      <c r="AC150" s="286"/>
      <c r="AD150" s="202"/>
      <c r="AE150" s="202"/>
      <c r="AF150" s="202"/>
      <c r="AG150" s="202"/>
      <c r="AH150" s="198">
        <v>0</v>
      </c>
      <c r="AI150" s="202"/>
      <c r="AJ150" s="202">
        <f t="shared" si="150"/>
        <v>0</v>
      </c>
      <c r="AK150" s="202">
        <f t="shared" si="110"/>
        <v>0</v>
      </c>
      <c r="AL150" s="202"/>
      <c r="AM150" s="202"/>
      <c r="AN150" s="202"/>
      <c r="AO150" s="202"/>
      <c r="AP150" s="202"/>
      <c r="AQ150" s="202"/>
      <c r="AR150" s="202"/>
      <c r="AS150" s="202"/>
      <c r="AT150" s="202"/>
      <c r="AU150" s="202"/>
      <c r="AV150" s="202"/>
      <c r="AW150" s="202"/>
      <c r="AX150" s="202"/>
      <c r="AY150" s="202"/>
      <c r="AZ150" s="202"/>
      <c r="BA150" s="202"/>
      <c r="BB150" s="202"/>
      <c r="BC150" s="202"/>
      <c r="BD150" s="202"/>
      <c r="BE150" s="202"/>
      <c r="BF150" s="202"/>
      <c r="BG150" s="109">
        <f t="shared" si="151"/>
        <v>0</v>
      </c>
      <c r="BH150" s="202">
        <f t="shared" si="152"/>
        <v>0</v>
      </c>
      <c r="BI150" s="202"/>
      <c r="BJ150" s="202"/>
      <c r="BK150" s="285"/>
      <c r="BL150" s="285"/>
    </row>
    <row r="151" spans="1:64" s="78" customFormat="1" ht="12" customHeight="1" x14ac:dyDescent="0.75">
      <c r="A151" s="102"/>
      <c r="B151" s="79"/>
      <c r="C151" s="300"/>
      <c r="D151" s="79"/>
      <c r="E151" s="79"/>
      <c r="F151" s="103"/>
      <c r="G151" s="104"/>
      <c r="H151" s="79"/>
      <c r="I151" s="9"/>
      <c r="J151" s="9"/>
      <c r="K151" s="9"/>
      <c r="L151" s="5"/>
      <c r="M151" s="9"/>
      <c r="N151" s="9"/>
      <c r="O151" s="9"/>
      <c r="P151" s="9"/>
      <c r="Q151" s="9"/>
      <c r="R151" s="9"/>
      <c r="S151" s="9"/>
      <c r="T151" s="9"/>
      <c r="U151" s="82"/>
      <c r="V151" s="82"/>
      <c r="W151" s="82"/>
      <c r="X151" s="82"/>
      <c r="Y151" s="82"/>
      <c r="Z151" s="83"/>
      <c r="AA151" s="83"/>
      <c r="AB151" s="83"/>
      <c r="AC151" s="83"/>
      <c r="AD151" s="83"/>
      <c r="AE151" s="83"/>
      <c r="AF151" s="83"/>
      <c r="AG151" s="83"/>
      <c r="AH151" s="12"/>
      <c r="AI151" s="84"/>
      <c r="AJ151" s="83"/>
      <c r="AK151" s="83"/>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3"/>
      <c r="BH151" s="85"/>
      <c r="BI151" s="84"/>
      <c r="BJ151" s="84"/>
    </row>
    <row r="152" spans="1:64" s="289" customFormat="1" ht="16" x14ac:dyDescent="0.75">
      <c r="B152" s="290"/>
      <c r="C152" s="291"/>
      <c r="D152" s="292" t="s">
        <v>0</v>
      </c>
      <c r="E152" s="293"/>
      <c r="F152" s="294"/>
      <c r="G152" s="290"/>
      <c r="H152" s="293"/>
      <c r="I152" s="295"/>
      <c r="J152" s="295"/>
      <c r="K152" s="295"/>
      <c r="L152" s="295"/>
      <c r="M152" s="295"/>
      <c r="N152" s="295"/>
      <c r="O152" s="295"/>
      <c r="P152" s="295"/>
      <c r="Q152" s="295"/>
      <c r="R152" s="295"/>
      <c r="S152" s="295"/>
      <c r="T152" s="295"/>
      <c r="U152" s="296"/>
      <c r="V152" s="296"/>
      <c r="W152" s="296"/>
      <c r="X152" s="296"/>
      <c r="Y152" s="296"/>
      <c r="Z152" s="296"/>
      <c r="AA152" s="296"/>
      <c r="AB152" s="296"/>
      <c r="AC152" s="296"/>
      <c r="AD152" s="296"/>
      <c r="AE152" s="296"/>
      <c r="AF152" s="296"/>
      <c r="AG152" s="296"/>
      <c r="AH152" s="295"/>
      <c r="AI152" s="296"/>
      <c r="AJ152" s="296"/>
      <c r="AK152" s="296"/>
      <c r="AL152" s="296"/>
      <c r="AM152" s="296"/>
      <c r="AN152" s="296"/>
      <c r="AO152" s="296"/>
      <c r="AP152" s="297"/>
      <c r="AQ152" s="297"/>
      <c r="AR152" s="297"/>
      <c r="AS152" s="297"/>
      <c r="AT152" s="297"/>
      <c r="AU152" s="297"/>
      <c r="AV152" s="297"/>
      <c r="AW152" s="297"/>
      <c r="AX152" s="297"/>
      <c r="AY152" s="296"/>
      <c r="AZ152" s="297"/>
      <c r="BA152" s="297"/>
      <c r="BB152" s="297"/>
      <c r="BC152" s="297"/>
      <c r="BD152" s="297"/>
      <c r="BE152" s="297"/>
      <c r="BF152" s="297"/>
      <c r="BG152" s="297"/>
      <c r="BH152" s="298"/>
      <c r="BI152" s="297"/>
      <c r="BJ152" s="297"/>
    </row>
    <row r="153" spans="1:64" s="259" customFormat="1" ht="54.75" customHeight="1" x14ac:dyDescent="0.7">
      <c r="A153" s="246" t="s">
        <v>1</v>
      </c>
      <c r="B153" s="246"/>
      <c r="C153" s="260" t="s">
        <v>2</v>
      </c>
      <c r="D153" s="246" t="s">
        <v>3</v>
      </c>
      <c r="E153" s="246" t="s">
        <v>4</v>
      </c>
      <c r="F153" s="261" t="s">
        <v>5</v>
      </c>
      <c r="G153" s="246" t="s">
        <v>6</v>
      </c>
      <c r="H153" s="246" t="s">
        <v>7</v>
      </c>
      <c r="I153" s="250" t="s">
        <v>8</v>
      </c>
      <c r="J153" s="250" t="s">
        <v>9</v>
      </c>
      <c r="K153" s="250" t="s">
        <v>10</v>
      </c>
      <c r="L153" s="250" t="s">
        <v>11</v>
      </c>
      <c r="M153" s="250" t="s">
        <v>12</v>
      </c>
      <c r="N153" s="250" t="s">
        <v>13</v>
      </c>
      <c r="O153" s="250" t="s">
        <v>14</v>
      </c>
      <c r="P153" s="250" t="s">
        <v>15</v>
      </c>
      <c r="Q153" s="250" t="s">
        <v>16</v>
      </c>
      <c r="R153" s="250" t="s">
        <v>17</v>
      </c>
      <c r="S153" s="250" t="s">
        <v>18</v>
      </c>
      <c r="T153" s="250" t="s">
        <v>19</v>
      </c>
      <c r="U153" s="250" t="s">
        <v>8</v>
      </c>
      <c r="V153" s="250" t="s">
        <v>9</v>
      </c>
      <c r="W153" s="250" t="s">
        <v>10</v>
      </c>
      <c r="X153" s="250" t="s">
        <v>11</v>
      </c>
      <c r="Y153" s="250" t="s">
        <v>12</v>
      </c>
      <c r="Z153" s="250" t="s">
        <v>13</v>
      </c>
      <c r="AA153" s="250" t="s">
        <v>14</v>
      </c>
      <c r="AB153" s="250" t="s">
        <v>15</v>
      </c>
      <c r="AC153" s="250" t="s">
        <v>16</v>
      </c>
      <c r="AD153" s="250" t="s">
        <v>17</v>
      </c>
      <c r="AE153" s="250" t="s">
        <v>18</v>
      </c>
      <c r="AF153" s="250" t="s">
        <v>19</v>
      </c>
      <c r="AG153" s="262" t="s">
        <v>20</v>
      </c>
      <c r="AH153" s="263" t="s">
        <v>21</v>
      </c>
      <c r="AI153" s="262" t="s">
        <v>22</v>
      </c>
      <c r="AJ153" s="262" t="s">
        <v>23</v>
      </c>
      <c r="AK153" s="262" t="s">
        <v>24</v>
      </c>
      <c r="AL153" s="253" t="s">
        <v>25</v>
      </c>
      <c r="AM153" s="253" t="s">
        <v>26</v>
      </c>
      <c r="AN153" s="253" t="s">
        <v>27</v>
      </c>
      <c r="AO153" s="253" t="s">
        <v>28</v>
      </c>
      <c r="AP153" s="254" t="s">
        <v>29</v>
      </c>
      <c r="AQ153" s="254" t="s">
        <v>30</v>
      </c>
      <c r="AR153" s="254" t="s">
        <v>31</v>
      </c>
      <c r="AS153" s="254" t="s">
        <v>32</v>
      </c>
      <c r="AT153" s="254" t="s">
        <v>33</v>
      </c>
      <c r="AU153" s="254" t="s">
        <v>34</v>
      </c>
      <c r="AV153" s="254" t="s">
        <v>35</v>
      </c>
      <c r="AW153" s="254" t="s">
        <v>36</v>
      </c>
      <c r="AX153" s="254" t="s">
        <v>37</v>
      </c>
      <c r="AY153" s="253" t="s">
        <v>38</v>
      </c>
      <c r="AZ153" s="254" t="s">
        <v>39</v>
      </c>
      <c r="BA153" s="254" t="s">
        <v>40</v>
      </c>
      <c r="BB153" s="254" t="s">
        <v>41</v>
      </c>
      <c r="BC153" s="254" t="s">
        <v>42</v>
      </c>
      <c r="BD153" s="254" t="s">
        <v>43</v>
      </c>
      <c r="BE153" s="254" t="s">
        <v>44</v>
      </c>
      <c r="BF153" s="254" t="s">
        <v>45</v>
      </c>
      <c r="BG153" s="255" t="s">
        <v>46</v>
      </c>
      <c r="BH153" s="254" t="s">
        <v>47</v>
      </c>
      <c r="BI153" s="254" t="s">
        <v>48</v>
      </c>
      <c r="BJ153" s="254" t="s">
        <v>49</v>
      </c>
      <c r="BK153" s="264" t="s">
        <v>50</v>
      </c>
      <c r="BL153" s="258"/>
    </row>
    <row r="154" spans="1:64" x14ac:dyDescent="0.75">
      <c r="A154" s="86"/>
      <c r="B154" s="429" t="s">
        <v>374</v>
      </c>
      <c r="C154" s="430"/>
      <c r="D154" s="431"/>
      <c r="E154" s="87"/>
      <c r="F154" s="88"/>
      <c r="G154" s="89"/>
      <c r="H154" s="90"/>
      <c r="I154" s="6">
        <f t="shared" ref="I154:AG154" si="154">I156+I175</f>
        <v>0</v>
      </c>
      <c r="J154" s="6">
        <f t="shared" si="154"/>
        <v>0</v>
      </c>
      <c r="K154" s="6">
        <f t="shared" si="154"/>
        <v>0</v>
      </c>
      <c r="L154" s="6">
        <f t="shared" si="154"/>
        <v>0</v>
      </c>
      <c r="M154" s="6">
        <f t="shared" si="154"/>
        <v>0</v>
      </c>
      <c r="N154" s="6">
        <f t="shared" si="154"/>
        <v>0</v>
      </c>
      <c r="O154" s="6">
        <f t="shared" si="154"/>
        <v>0</v>
      </c>
      <c r="P154" s="6">
        <f t="shared" si="154"/>
        <v>0</v>
      </c>
      <c r="Q154" s="6">
        <f t="shared" si="154"/>
        <v>0</v>
      </c>
      <c r="R154" s="6">
        <f t="shared" si="154"/>
        <v>0</v>
      </c>
      <c r="S154" s="6">
        <f t="shared" si="154"/>
        <v>0</v>
      </c>
      <c r="T154" s="6">
        <f t="shared" si="154"/>
        <v>0</v>
      </c>
      <c r="U154" s="6">
        <f t="shared" si="154"/>
        <v>0</v>
      </c>
      <c r="V154" s="6">
        <f t="shared" si="154"/>
        <v>0</v>
      </c>
      <c r="W154" s="6">
        <f t="shared" si="154"/>
        <v>0</v>
      </c>
      <c r="X154" s="6">
        <f t="shared" si="154"/>
        <v>0</v>
      </c>
      <c r="Y154" s="6">
        <f t="shared" si="154"/>
        <v>0</v>
      </c>
      <c r="Z154" s="6">
        <f t="shared" si="154"/>
        <v>0</v>
      </c>
      <c r="AA154" s="6">
        <f t="shared" si="154"/>
        <v>0</v>
      </c>
      <c r="AB154" s="6">
        <f t="shared" si="154"/>
        <v>0</v>
      </c>
      <c r="AC154" s="6">
        <f t="shared" si="154"/>
        <v>0</v>
      </c>
      <c r="AD154" s="6">
        <f t="shared" si="154"/>
        <v>0</v>
      </c>
      <c r="AE154" s="6">
        <f t="shared" si="154"/>
        <v>0</v>
      </c>
      <c r="AF154" s="6">
        <f t="shared" si="154"/>
        <v>0</v>
      </c>
      <c r="AG154" s="6">
        <f t="shared" si="154"/>
        <v>0</v>
      </c>
      <c r="AH154" s="6"/>
      <c r="AI154" s="6"/>
      <c r="AJ154" s="6">
        <f t="shared" ref="AJ154:BJ154" si="155">AJ156+AJ175</f>
        <v>5100</v>
      </c>
      <c r="AK154" s="6">
        <f t="shared" si="155"/>
        <v>5100</v>
      </c>
      <c r="AL154" s="6">
        <f t="shared" si="155"/>
        <v>0</v>
      </c>
      <c r="AM154" s="6">
        <f t="shared" si="155"/>
        <v>0</v>
      </c>
      <c r="AN154" s="6">
        <f t="shared" si="155"/>
        <v>0</v>
      </c>
      <c r="AO154" s="6">
        <f t="shared" si="155"/>
        <v>0</v>
      </c>
      <c r="AP154" s="6">
        <f t="shared" si="155"/>
        <v>0</v>
      </c>
      <c r="AQ154" s="6">
        <f t="shared" si="155"/>
        <v>0</v>
      </c>
      <c r="AR154" s="6">
        <f t="shared" si="155"/>
        <v>0</v>
      </c>
      <c r="AS154" s="6">
        <f t="shared" si="155"/>
        <v>0</v>
      </c>
      <c r="AT154" s="6">
        <f t="shared" si="155"/>
        <v>0</v>
      </c>
      <c r="AU154" s="6">
        <f t="shared" si="155"/>
        <v>0</v>
      </c>
      <c r="AV154" s="6">
        <f t="shared" si="155"/>
        <v>0</v>
      </c>
      <c r="AW154" s="6">
        <f t="shared" si="155"/>
        <v>0</v>
      </c>
      <c r="AX154" s="6">
        <f t="shared" si="155"/>
        <v>0</v>
      </c>
      <c r="AY154" s="6">
        <f t="shared" si="155"/>
        <v>0</v>
      </c>
      <c r="AZ154" s="6">
        <f t="shared" si="155"/>
        <v>0</v>
      </c>
      <c r="BA154" s="6">
        <f t="shared" si="155"/>
        <v>0</v>
      </c>
      <c r="BB154" s="6">
        <f t="shared" si="155"/>
        <v>0</v>
      </c>
      <c r="BC154" s="6">
        <f t="shared" si="155"/>
        <v>0</v>
      </c>
      <c r="BD154" s="6">
        <f t="shared" si="155"/>
        <v>0</v>
      </c>
      <c r="BE154" s="6">
        <f t="shared" si="155"/>
        <v>0</v>
      </c>
      <c r="BF154" s="6">
        <f t="shared" si="155"/>
        <v>0</v>
      </c>
      <c r="BG154" s="6">
        <f t="shared" si="155"/>
        <v>0</v>
      </c>
      <c r="BH154" s="6">
        <f t="shared" si="155"/>
        <v>5100</v>
      </c>
      <c r="BI154" s="6">
        <f t="shared" si="155"/>
        <v>0</v>
      </c>
      <c r="BJ154" s="6">
        <f t="shared" si="155"/>
        <v>0</v>
      </c>
      <c r="BK154" s="105"/>
      <c r="BL154" s="27"/>
    </row>
    <row r="155" spans="1:64" ht="15" customHeight="1" x14ac:dyDescent="0.75">
      <c r="A155" s="27"/>
      <c r="B155" s="404" t="s">
        <v>53</v>
      </c>
      <c r="C155" s="432" t="s">
        <v>375</v>
      </c>
      <c r="D155" s="433"/>
      <c r="E155" s="433"/>
      <c r="F155" s="434"/>
      <c r="G155" s="404"/>
      <c r="H155" s="404"/>
      <c r="I155" s="7"/>
      <c r="J155" s="7"/>
      <c r="K155" s="7"/>
      <c r="L155" s="7"/>
      <c r="M155" s="7"/>
      <c r="N155" s="7"/>
      <c r="O155" s="30"/>
      <c r="P155" s="30"/>
      <c r="Q155" s="30"/>
      <c r="R155" s="30"/>
      <c r="S155" s="30"/>
      <c r="T155" s="30"/>
      <c r="U155" s="29"/>
      <c r="V155" s="29"/>
      <c r="W155" s="29"/>
      <c r="X155" s="29"/>
      <c r="Y155" s="29"/>
      <c r="Z155" s="29"/>
      <c r="AA155" s="29"/>
      <c r="AB155" s="29"/>
      <c r="AC155" s="29"/>
      <c r="AD155" s="29"/>
      <c r="AE155" s="29"/>
      <c r="AF155" s="29"/>
      <c r="AG155" s="29"/>
      <c r="AH155" s="30"/>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45"/>
      <c r="BH155" s="45">
        <f>SUM(AK155-BG155)</f>
        <v>0</v>
      </c>
      <c r="BI155" s="32"/>
      <c r="BJ155" s="32"/>
      <c r="BK155" s="33"/>
      <c r="BL155" s="27"/>
    </row>
    <row r="156" spans="1:64" ht="54" x14ac:dyDescent="0.75">
      <c r="A156" s="27"/>
      <c r="B156" s="93" t="s">
        <v>376</v>
      </c>
      <c r="C156" s="160" t="s">
        <v>377</v>
      </c>
      <c r="D156" s="54" t="s">
        <v>378</v>
      </c>
      <c r="E156" s="36" t="s">
        <v>379</v>
      </c>
      <c r="F156" s="94"/>
      <c r="G156" s="36"/>
      <c r="H156" s="36"/>
      <c r="I156" s="3">
        <f t="shared" ref="I156:AG156" si="156">SUM(I157:I174)</f>
        <v>0</v>
      </c>
      <c r="J156" s="3">
        <f t="shared" si="156"/>
        <v>0</v>
      </c>
      <c r="K156" s="3">
        <f t="shared" si="156"/>
        <v>0</v>
      </c>
      <c r="L156" s="3">
        <f t="shared" si="156"/>
        <v>0</v>
      </c>
      <c r="M156" s="3">
        <f t="shared" si="156"/>
        <v>0</v>
      </c>
      <c r="N156" s="3">
        <f t="shared" si="156"/>
        <v>0</v>
      </c>
      <c r="O156" s="3">
        <f t="shared" si="156"/>
        <v>0</v>
      </c>
      <c r="P156" s="3">
        <f t="shared" si="156"/>
        <v>0</v>
      </c>
      <c r="Q156" s="3">
        <f t="shared" si="156"/>
        <v>0</v>
      </c>
      <c r="R156" s="3">
        <f t="shared" si="156"/>
        <v>0</v>
      </c>
      <c r="S156" s="3">
        <f t="shared" si="156"/>
        <v>0</v>
      </c>
      <c r="T156" s="3">
        <f t="shared" si="156"/>
        <v>0</v>
      </c>
      <c r="U156" s="37">
        <f t="shared" si="156"/>
        <v>0</v>
      </c>
      <c r="V156" s="37">
        <f t="shared" si="156"/>
        <v>0</v>
      </c>
      <c r="W156" s="37">
        <f t="shared" si="156"/>
        <v>0</v>
      </c>
      <c r="X156" s="37">
        <f t="shared" si="156"/>
        <v>0</v>
      </c>
      <c r="Y156" s="37">
        <f t="shared" si="156"/>
        <v>0</v>
      </c>
      <c r="Z156" s="37">
        <f t="shared" si="156"/>
        <v>0</v>
      </c>
      <c r="AA156" s="37">
        <f t="shared" si="156"/>
        <v>0</v>
      </c>
      <c r="AB156" s="37">
        <f t="shared" si="156"/>
        <v>0</v>
      </c>
      <c r="AC156" s="37">
        <f t="shared" si="156"/>
        <v>0</v>
      </c>
      <c r="AD156" s="37">
        <f t="shared" si="156"/>
        <v>0</v>
      </c>
      <c r="AE156" s="37">
        <f t="shared" si="156"/>
        <v>0</v>
      </c>
      <c r="AF156" s="37">
        <f t="shared" si="156"/>
        <v>0</v>
      </c>
      <c r="AG156" s="37">
        <f t="shared" si="156"/>
        <v>0</v>
      </c>
      <c r="AH156" s="8"/>
      <c r="AI156" s="52"/>
      <c r="AJ156" s="37">
        <f t="shared" ref="AJ156:BJ156" si="157">SUM(AJ157:AJ174)</f>
        <v>4050</v>
      </c>
      <c r="AK156" s="37">
        <f t="shared" si="157"/>
        <v>4050</v>
      </c>
      <c r="AL156" s="52">
        <f t="shared" si="157"/>
        <v>0</v>
      </c>
      <c r="AM156" s="52">
        <f t="shared" si="157"/>
        <v>0</v>
      </c>
      <c r="AN156" s="52">
        <f t="shared" si="157"/>
        <v>0</v>
      </c>
      <c r="AO156" s="52">
        <f t="shared" si="157"/>
        <v>0</v>
      </c>
      <c r="AP156" s="52">
        <f t="shared" si="157"/>
        <v>0</v>
      </c>
      <c r="AQ156" s="52">
        <f t="shared" si="157"/>
        <v>0</v>
      </c>
      <c r="AR156" s="52">
        <f t="shared" si="157"/>
        <v>0</v>
      </c>
      <c r="AS156" s="52">
        <f t="shared" si="157"/>
        <v>0</v>
      </c>
      <c r="AT156" s="52">
        <f t="shared" si="157"/>
        <v>0</v>
      </c>
      <c r="AU156" s="52">
        <f t="shared" si="157"/>
        <v>0</v>
      </c>
      <c r="AV156" s="52">
        <f t="shared" si="157"/>
        <v>0</v>
      </c>
      <c r="AW156" s="52">
        <f t="shared" si="157"/>
        <v>0</v>
      </c>
      <c r="AX156" s="52">
        <f t="shared" si="157"/>
        <v>0</v>
      </c>
      <c r="AY156" s="52">
        <f t="shared" si="157"/>
        <v>0</v>
      </c>
      <c r="AZ156" s="52">
        <f t="shared" si="157"/>
        <v>0</v>
      </c>
      <c r="BA156" s="52">
        <f t="shared" si="157"/>
        <v>0</v>
      </c>
      <c r="BB156" s="52">
        <f t="shared" si="157"/>
        <v>0</v>
      </c>
      <c r="BC156" s="52">
        <f t="shared" si="157"/>
        <v>0</v>
      </c>
      <c r="BD156" s="52">
        <f t="shared" si="157"/>
        <v>0</v>
      </c>
      <c r="BE156" s="52">
        <f t="shared" si="157"/>
        <v>0</v>
      </c>
      <c r="BF156" s="52">
        <f t="shared" si="157"/>
        <v>0</v>
      </c>
      <c r="BG156" s="52">
        <f t="shared" si="157"/>
        <v>0</v>
      </c>
      <c r="BH156" s="52">
        <f t="shared" si="157"/>
        <v>4050</v>
      </c>
      <c r="BI156" s="52">
        <f t="shared" si="157"/>
        <v>0</v>
      </c>
      <c r="BJ156" s="52">
        <f t="shared" si="157"/>
        <v>0</v>
      </c>
      <c r="BK156" s="60"/>
      <c r="BL156" s="27"/>
    </row>
    <row r="157" spans="1:64" s="59" customFormat="1" ht="40.5" x14ac:dyDescent="0.75">
      <c r="A157" s="55"/>
      <c r="B157" s="273" t="s">
        <v>59</v>
      </c>
      <c r="C157" s="158" t="s">
        <v>380</v>
      </c>
      <c r="D157" s="15" t="s">
        <v>381</v>
      </c>
      <c r="E157" s="15" t="s">
        <v>382</v>
      </c>
      <c r="F157" s="16"/>
      <c r="G157" s="15"/>
      <c r="H157" s="15" t="s">
        <v>15</v>
      </c>
      <c r="I157" s="4"/>
      <c r="J157" s="4"/>
      <c r="K157" s="4"/>
      <c r="L157" s="4"/>
      <c r="M157" s="4"/>
      <c r="N157" s="4"/>
      <c r="O157" s="53"/>
      <c r="P157" s="53"/>
      <c r="Q157" s="53"/>
      <c r="R157" s="53"/>
      <c r="S157" s="53"/>
      <c r="T157" s="53"/>
      <c r="U157" s="39">
        <f t="shared" ref="U157:U162" si="158">SUM(I157*$U$299)</f>
        <v>0</v>
      </c>
      <c r="V157" s="39">
        <f t="shared" ref="V157:V162" si="159">SUM(J157*$V$299)</f>
        <v>0</v>
      </c>
      <c r="W157" s="39">
        <f t="shared" ref="W157:W162" si="160">SUM(K157*$W$299)</f>
        <v>0</v>
      </c>
      <c r="X157" s="39">
        <f t="shared" ref="X157:X162" si="161">SUM(L157*$X$299)</f>
        <v>0</v>
      </c>
      <c r="Y157" s="39">
        <f t="shared" ref="Y157:Y162" si="162">SUM(M157*$Y$299)</f>
        <v>0</v>
      </c>
      <c r="Z157" s="40">
        <f t="shared" ref="Z157:Z162" si="163">SUM(N157*$Z$299)</f>
        <v>0</v>
      </c>
      <c r="AA157" s="40">
        <f t="shared" ref="AA157:AA162" si="164">SUM(O157*$AA$299)</f>
        <v>0</v>
      </c>
      <c r="AB157" s="40" t="s">
        <v>63</v>
      </c>
      <c r="AC157" s="40" t="s">
        <v>63</v>
      </c>
      <c r="AD157" s="40"/>
      <c r="AE157" s="40" t="s">
        <v>63</v>
      </c>
      <c r="AF157" s="40" t="s">
        <v>63</v>
      </c>
      <c r="AG157" s="40">
        <f t="shared" ref="AG157:AG162" si="165">SUM($U157:$AF157)</f>
        <v>0</v>
      </c>
      <c r="AH157" s="41"/>
      <c r="AI157" s="42"/>
      <c r="AJ157" s="42">
        <f t="shared" ref="AJ157:AJ174" si="166">SUM(AH157*AI157)</f>
        <v>0</v>
      </c>
      <c r="AK157" s="43">
        <f t="shared" ref="AK157:AK174" si="167">SUM(AG157+AJ157)</f>
        <v>0</v>
      </c>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109">
        <f t="shared" ref="BG157:BG174" si="168">SUM(AL157:BF157)</f>
        <v>0</v>
      </c>
      <c r="BH157" s="44">
        <f t="shared" ref="BH157:BH174" si="169">$AK157-$BG157</f>
        <v>0</v>
      </c>
      <c r="BI157" s="106"/>
      <c r="BJ157" s="106"/>
      <c r="BK157" s="58"/>
      <c r="BL157" s="55"/>
    </row>
    <row r="158" spans="1:64" s="59" customFormat="1" ht="40.5" x14ac:dyDescent="0.75">
      <c r="A158" s="55"/>
      <c r="B158" s="273" t="s">
        <v>59</v>
      </c>
      <c r="C158" s="161" t="s">
        <v>383</v>
      </c>
      <c r="D158" s="49" t="s">
        <v>384</v>
      </c>
      <c r="E158" s="15" t="s">
        <v>385</v>
      </c>
      <c r="F158" s="16"/>
      <c r="G158" s="15"/>
      <c r="H158" s="15" t="s">
        <v>15</v>
      </c>
      <c r="I158" s="4"/>
      <c r="J158" s="4"/>
      <c r="K158" s="4"/>
      <c r="L158" s="4"/>
      <c r="M158" s="4"/>
      <c r="N158" s="4"/>
      <c r="O158" s="53"/>
      <c r="P158" s="53"/>
      <c r="Q158" s="53"/>
      <c r="R158" s="53"/>
      <c r="S158" s="53"/>
      <c r="T158" s="53"/>
      <c r="U158" s="39">
        <f t="shared" si="158"/>
        <v>0</v>
      </c>
      <c r="V158" s="39">
        <f t="shared" si="159"/>
        <v>0</v>
      </c>
      <c r="W158" s="39">
        <f t="shared" si="160"/>
        <v>0</v>
      </c>
      <c r="X158" s="39">
        <f t="shared" si="161"/>
        <v>0</v>
      </c>
      <c r="Y158" s="39">
        <f t="shared" si="162"/>
        <v>0</v>
      </c>
      <c r="Z158" s="40">
        <f t="shared" si="163"/>
        <v>0</v>
      </c>
      <c r="AA158" s="40">
        <f t="shared" si="164"/>
        <v>0</v>
      </c>
      <c r="AB158" s="40" t="s">
        <v>63</v>
      </c>
      <c r="AC158" s="40" t="s">
        <v>63</v>
      </c>
      <c r="AD158" s="40"/>
      <c r="AE158" s="40" t="s">
        <v>63</v>
      </c>
      <c r="AF158" s="40" t="s">
        <v>63</v>
      </c>
      <c r="AG158" s="40">
        <f t="shared" si="165"/>
        <v>0</v>
      </c>
      <c r="AH158" s="41"/>
      <c r="AI158" s="42"/>
      <c r="AJ158" s="42">
        <f t="shared" si="166"/>
        <v>0</v>
      </c>
      <c r="AK158" s="43">
        <f t="shared" si="167"/>
        <v>0</v>
      </c>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109">
        <f t="shared" si="168"/>
        <v>0</v>
      </c>
      <c r="BH158" s="44">
        <f t="shared" si="169"/>
        <v>0</v>
      </c>
      <c r="BI158" s="63"/>
      <c r="BJ158" s="63"/>
      <c r="BK158" s="58"/>
      <c r="BL158" s="55"/>
    </row>
    <row r="159" spans="1:64" s="59" customFormat="1" ht="45" customHeight="1" x14ac:dyDescent="0.75">
      <c r="A159" s="55"/>
      <c r="B159" s="273" t="s">
        <v>59</v>
      </c>
      <c r="C159" s="159" t="s">
        <v>386</v>
      </c>
      <c r="D159" s="49" t="s">
        <v>387</v>
      </c>
      <c r="E159" s="15"/>
      <c r="F159" s="16"/>
      <c r="G159" s="15"/>
      <c r="H159" s="15" t="s">
        <v>15</v>
      </c>
      <c r="I159" s="4"/>
      <c r="J159" s="4"/>
      <c r="K159" s="4"/>
      <c r="L159" s="4"/>
      <c r="M159" s="4"/>
      <c r="N159" s="4"/>
      <c r="O159" s="53"/>
      <c r="P159" s="53"/>
      <c r="Q159" s="53"/>
      <c r="R159" s="53"/>
      <c r="S159" s="53"/>
      <c r="T159" s="53"/>
      <c r="U159" s="39">
        <f t="shared" si="158"/>
        <v>0</v>
      </c>
      <c r="V159" s="39">
        <f t="shared" si="159"/>
        <v>0</v>
      </c>
      <c r="W159" s="39">
        <f t="shared" si="160"/>
        <v>0</v>
      </c>
      <c r="X159" s="39">
        <f t="shared" si="161"/>
        <v>0</v>
      </c>
      <c r="Y159" s="39">
        <f t="shared" si="162"/>
        <v>0</v>
      </c>
      <c r="Z159" s="40">
        <f t="shared" si="163"/>
        <v>0</v>
      </c>
      <c r="AA159" s="40">
        <f t="shared" si="164"/>
        <v>0</v>
      </c>
      <c r="AB159" s="40"/>
      <c r="AC159" s="40"/>
      <c r="AD159" s="40"/>
      <c r="AE159" s="40"/>
      <c r="AF159" s="40"/>
      <c r="AG159" s="40">
        <f t="shared" si="165"/>
        <v>0</v>
      </c>
      <c r="AH159" s="41"/>
      <c r="AI159" s="42"/>
      <c r="AJ159" s="42">
        <f t="shared" ref="AJ159:AJ162" si="170">SUM(AH159*AI159)</f>
        <v>0</v>
      </c>
      <c r="AK159" s="43"/>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109">
        <f t="shared" si="168"/>
        <v>0</v>
      </c>
      <c r="BH159" s="44"/>
      <c r="BI159" s="99"/>
      <c r="BJ159" s="99"/>
      <c r="BK159" s="58"/>
      <c r="BL159" s="55"/>
    </row>
    <row r="160" spans="1:64" s="38" customFormat="1" ht="75" customHeight="1" x14ac:dyDescent="0.7">
      <c r="A160" s="35"/>
      <c r="B160" s="125" t="s">
        <v>59</v>
      </c>
      <c r="C160" s="158" t="s">
        <v>388</v>
      </c>
      <c r="D160" s="15" t="s">
        <v>179</v>
      </c>
      <c r="E160" s="15" t="s">
        <v>62</v>
      </c>
      <c r="F160" s="16"/>
      <c r="G160" s="15"/>
      <c r="H160" s="15" t="s">
        <v>15</v>
      </c>
      <c r="I160" s="4"/>
      <c r="J160" s="4"/>
      <c r="K160" s="4"/>
      <c r="L160" s="4"/>
      <c r="M160" s="4"/>
      <c r="N160" s="4"/>
      <c r="O160" s="4"/>
      <c r="P160" s="4"/>
      <c r="Q160" s="4"/>
      <c r="R160" s="4"/>
      <c r="S160" s="4"/>
      <c r="T160" s="4"/>
      <c r="U160" s="39">
        <f t="shared" si="158"/>
        <v>0</v>
      </c>
      <c r="V160" s="39">
        <f t="shared" si="159"/>
        <v>0</v>
      </c>
      <c r="W160" s="39">
        <f t="shared" si="160"/>
        <v>0</v>
      </c>
      <c r="X160" s="39">
        <f t="shared" si="161"/>
        <v>0</v>
      </c>
      <c r="Y160" s="39">
        <f t="shared" si="162"/>
        <v>0</v>
      </c>
      <c r="Z160" s="40">
        <f t="shared" si="163"/>
        <v>0</v>
      </c>
      <c r="AA160" s="40">
        <f t="shared" si="164"/>
        <v>0</v>
      </c>
      <c r="AB160" s="40" t="s">
        <v>63</v>
      </c>
      <c r="AC160" s="40" t="s">
        <v>63</v>
      </c>
      <c r="AD160" s="40"/>
      <c r="AE160" s="40" t="s">
        <v>63</v>
      </c>
      <c r="AF160" s="40" t="s">
        <v>63</v>
      </c>
      <c r="AG160" s="40">
        <f t="shared" si="165"/>
        <v>0</v>
      </c>
      <c r="AH160" s="41"/>
      <c r="AI160" s="42"/>
      <c r="AJ160" s="42">
        <f t="shared" si="170"/>
        <v>0</v>
      </c>
      <c r="AK160" s="43">
        <f t="shared" ref="AK160:AK163" si="171">SUM(AG160+AJ160)</f>
        <v>0</v>
      </c>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109">
        <f t="shared" si="168"/>
        <v>0</v>
      </c>
      <c r="BH160" s="44">
        <f t="shared" si="169"/>
        <v>0</v>
      </c>
      <c r="BI160" s="46"/>
      <c r="BJ160" s="46"/>
      <c r="BK160" s="47"/>
      <c r="BL160" s="35"/>
    </row>
    <row r="161" spans="1:64" s="38" customFormat="1" ht="42" customHeight="1" x14ac:dyDescent="0.7">
      <c r="A161" s="35"/>
      <c r="B161" s="125" t="s">
        <v>59</v>
      </c>
      <c r="C161" s="158" t="s">
        <v>389</v>
      </c>
      <c r="D161" s="15" t="s">
        <v>390</v>
      </c>
      <c r="E161" s="15" t="s">
        <v>69</v>
      </c>
      <c r="F161" s="16"/>
      <c r="G161" s="15"/>
      <c r="H161" s="15" t="s">
        <v>8</v>
      </c>
      <c r="I161" s="4"/>
      <c r="J161" s="4"/>
      <c r="K161" s="4"/>
      <c r="L161" s="4"/>
      <c r="M161" s="4"/>
      <c r="N161" s="4"/>
      <c r="O161" s="4"/>
      <c r="P161" s="4"/>
      <c r="Q161" s="4"/>
      <c r="R161" s="4"/>
      <c r="S161" s="4"/>
      <c r="T161" s="4"/>
      <c r="U161" s="39">
        <f t="shared" si="158"/>
        <v>0</v>
      </c>
      <c r="V161" s="39">
        <f t="shared" si="159"/>
        <v>0</v>
      </c>
      <c r="W161" s="39">
        <f t="shared" si="160"/>
        <v>0</v>
      </c>
      <c r="X161" s="39">
        <f t="shared" si="161"/>
        <v>0</v>
      </c>
      <c r="Y161" s="39">
        <f t="shared" si="162"/>
        <v>0</v>
      </c>
      <c r="Z161" s="40">
        <f t="shared" si="163"/>
        <v>0</v>
      </c>
      <c r="AA161" s="40">
        <f t="shared" si="164"/>
        <v>0</v>
      </c>
      <c r="AB161" s="40" t="s">
        <v>63</v>
      </c>
      <c r="AC161" s="40" t="s">
        <v>63</v>
      </c>
      <c r="AD161" s="40"/>
      <c r="AE161" s="40" t="s">
        <v>63</v>
      </c>
      <c r="AF161" s="40" t="s">
        <v>63</v>
      </c>
      <c r="AG161" s="40">
        <f t="shared" si="165"/>
        <v>0</v>
      </c>
      <c r="AH161" s="41"/>
      <c r="AI161" s="42"/>
      <c r="AJ161" s="42">
        <f t="shared" si="170"/>
        <v>0</v>
      </c>
      <c r="AK161" s="43">
        <f t="shared" si="171"/>
        <v>0</v>
      </c>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109">
        <f t="shared" si="168"/>
        <v>0</v>
      </c>
      <c r="BH161" s="44">
        <f t="shared" si="169"/>
        <v>0</v>
      </c>
      <c r="BI161" s="46"/>
      <c r="BJ161" s="46"/>
      <c r="BK161" s="47"/>
      <c r="BL161" s="35"/>
    </row>
    <row r="162" spans="1:64" s="59" customFormat="1" ht="43.5" customHeight="1" x14ac:dyDescent="0.75">
      <c r="A162" s="55"/>
      <c r="B162" s="273" t="s">
        <v>59</v>
      </c>
      <c r="C162" s="159" t="s">
        <v>391</v>
      </c>
      <c r="D162" s="15" t="s">
        <v>392</v>
      </c>
      <c r="E162" s="15" t="s">
        <v>393</v>
      </c>
      <c r="F162" s="16"/>
      <c r="G162" s="101"/>
      <c r="H162" s="15" t="s">
        <v>8</v>
      </c>
      <c r="I162" s="53"/>
      <c r="J162" s="53"/>
      <c r="K162" s="53"/>
      <c r="L162" s="4"/>
      <c r="M162" s="53"/>
      <c r="N162" s="53"/>
      <c r="O162" s="53"/>
      <c r="P162" s="53"/>
      <c r="Q162" s="53"/>
      <c r="R162" s="53"/>
      <c r="S162" s="53"/>
      <c r="T162" s="53"/>
      <c r="U162" s="39">
        <f t="shared" si="158"/>
        <v>0</v>
      </c>
      <c r="V162" s="39">
        <f t="shared" si="159"/>
        <v>0</v>
      </c>
      <c r="W162" s="39">
        <f t="shared" si="160"/>
        <v>0</v>
      </c>
      <c r="X162" s="39">
        <f t="shared" si="161"/>
        <v>0</v>
      </c>
      <c r="Y162" s="39">
        <f t="shared" si="162"/>
        <v>0</v>
      </c>
      <c r="Z162" s="40">
        <f t="shared" si="163"/>
        <v>0</v>
      </c>
      <c r="AA162" s="40">
        <f t="shared" si="164"/>
        <v>0</v>
      </c>
      <c r="AB162" s="40" t="s">
        <v>63</v>
      </c>
      <c r="AC162" s="40" t="s">
        <v>63</v>
      </c>
      <c r="AD162" s="40"/>
      <c r="AE162" s="40" t="s">
        <v>63</v>
      </c>
      <c r="AF162" s="40" t="s">
        <v>63</v>
      </c>
      <c r="AG162" s="40">
        <f t="shared" si="165"/>
        <v>0</v>
      </c>
      <c r="AH162" s="41"/>
      <c r="AI162" s="42"/>
      <c r="AJ162" s="42">
        <f t="shared" si="170"/>
        <v>0</v>
      </c>
      <c r="AK162" s="43">
        <f t="shared" si="171"/>
        <v>0</v>
      </c>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109">
        <f t="shared" si="168"/>
        <v>0</v>
      </c>
      <c r="BH162" s="44">
        <f t="shared" si="169"/>
        <v>0</v>
      </c>
      <c r="BI162" s="57"/>
      <c r="BJ162" s="57"/>
      <c r="BK162" s="58"/>
      <c r="BL162" s="55"/>
    </row>
    <row r="163" spans="1:64" s="181" customFormat="1" ht="18" customHeight="1" x14ac:dyDescent="0.7">
      <c r="A163" s="172"/>
      <c r="B163" s="210" t="s">
        <v>70</v>
      </c>
      <c r="C163" s="173" t="s">
        <v>394</v>
      </c>
      <c r="D163" s="210" t="s">
        <v>182</v>
      </c>
      <c r="E163" s="210"/>
      <c r="F163" s="174"/>
      <c r="G163" s="210"/>
      <c r="H163" s="210"/>
      <c r="I163" s="175"/>
      <c r="J163" s="175"/>
      <c r="K163" s="175"/>
      <c r="L163" s="175"/>
      <c r="M163" s="175"/>
      <c r="N163" s="175"/>
      <c r="O163" s="175"/>
      <c r="P163" s="175"/>
      <c r="Q163" s="175"/>
      <c r="R163" s="175"/>
      <c r="S163" s="175"/>
      <c r="T163" s="175"/>
      <c r="U163" s="176"/>
      <c r="V163" s="176"/>
      <c r="W163" s="176"/>
      <c r="X163" s="176"/>
      <c r="Y163" s="176"/>
      <c r="Z163" s="177"/>
      <c r="AA163" s="177"/>
      <c r="AB163" s="176"/>
      <c r="AC163" s="176"/>
      <c r="AD163" s="177"/>
      <c r="AE163" s="177"/>
      <c r="AF163" s="177"/>
      <c r="AG163" s="177"/>
      <c r="AH163" s="178">
        <v>3</v>
      </c>
      <c r="AI163" s="177">
        <v>100</v>
      </c>
      <c r="AJ163" s="177">
        <f t="shared" ref="AJ163" si="172">SUM(AH163*AI163)</f>
        <v>300</v>
      </c>
      <c r="AK163" s="177">
        <f t="shared" si="171"/>
        <v>300</v>
      </c>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09">
        <f t="shared" si="168"/>
        <v>0</v>
      </c>
      <c r="BH163" s="177">
        <f t="shared" si="169"/>
        <v>300</v>
      </c>
      <c r="BI163" s="179"/>
      <c r="BJ163" s="179"/>
      <c r="BK163" s="180"/>
      <c r="BL163" s="172"/>
    </row>
    <row r="164" spans="1:64" s="59" customFormat="1" ht="54.75" customHeight="1" x14ac:dyDescent="0.75">
      <c r="A164" s="55"/>
      <c r="B164" s="273" t="s">
        <v>59</v>
      </c>
      <c r="C164" s="158" t="s">
        <v>395</v>
      </c>
      <c r="D164" s="49" t="s">
        <v>396</v>
      </c>
      <c r="E164" s="15" t="s">
        <v>397</v>
      </c>
      <c r="F164" s="16"/>
      <c r="G164" s="15"/>
      <c r="H164" s="15" t="s">
        <v>15</v>
      </c>
      <c r="I164" s="4"/>
      <c r="J164" s="4"/>
      <c r="K164" s="4"/>
      <c r="L164" s="4"/>
      <c r="M164" s="4"/>
      <c r="N164" s="4"/>
      <c r="O164" s="53"/>
      <c r="P164" s="53"/>
      <c r="Q164" s="53"/>
      <c r="R164" s="53"/>
      <c r="S164" s="53"/>
      <c r="T164" s="53"/>
      <c r="U164" s="39">
        <f>SUM(I164*$U$299)</f>
        <v>0</v>
      </c>
      <c r="V164" s="39">
        <f>SUM(J164*$V$299)</f>
        <v>0</v>
      </c>
      <c r="W164" s="39">
        <f>SUM(K164*$W$299)</f>
        <v>0</v>
      </c>
      <c r="X164" s="39">
        <f>SUM(L164*$X$299)</f>
        <v>0</v>
      </c>
      <c r="Y164" s="39">
        <f>SUM(M164*$Y$299)</f>
        <v>0</v>
      </c>
      <c r="Z164" s="40">
        <f>SUM(N164*$Z$299)</f>
        <v>0</v>
      </c>
      <c r="AA164" s="40">
        <f>SUM(O164*$AA$299)</f>
        <v>0</v>
      </c>
      <c r="AB164" s="40" t="s">
        <v>63</v>
      </c>
      <c r="AC164" s="40" t="s">
        <v>63</v>
      </c>
      <c r="AD164" s="40"/>
      <c r="AE164" s="40" t="s">
        <v>63</v>
      </c>
      <c r="AF164" s="40" t="s">
        <v>63</v>
      </c>
      <c r="AG164" s="40">
        <f t="shared" ref="AG164:AG165" si="173">SUM($U164:$AF164)</f>
        <v>0</v>
      </c>
      <c r="AH164" s="41"/>
      <c r="AI164" s="42"/>
      <c r="AJ164" s="42">
        <f t="shared" ref="AJ164" si="174">SUM(AH164*AI164)</f>
        <v>0</v>
      </c>
      <c r="AK164" s="43">
        <f t="shared" ref="AK164" si="175">SUM(AG164+AJ164)</f>
        <v>0</v>
      </c>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109">
        <f t="shared" si="168"/>
        <v>0</v>
      </c>
      <c r="BH164" s="44">
        <f t="shared" si="169"/>
        <v>0</v>
      </c>
      <c r="BI164" s="99"/>
      <c r="BJ164" s="99"/>
      <c r="BK164" s="58"/>
      <c r="BL164" s="55"/>
    </row>
    <row r="165" spans="1:64" s="59" customFormat="1" ht="30" customHeight="1" x14ac:dyDescent="0.75">
      <c r="A165" s="55"/>
      <c r="B165" s="273" t="s">
        <v>59</v>
      </c>
      <c r="C165" s="161" t="s">
        <v>398</v>
      </c>
      <c r="D165" s="49" t="s">
        <v>399</v>
      </c>
      <c r="E165" s="15" t="s">
        <v>397</v>
      </c>
      <c r="F165" s="16"/>
      <c r="G165" s="15"/>
      <c r="H165" s="15" t="s">
        <v>15</v>
      </c>
      <c r="I165" s="4"/>
      <c r="J165" s="4"/>
      <c r="K165" s="4"/>
      <c r="L165" s="4"/>
      <c r="M165" s="4"/>
      <c r="N165" s="4"/>
      <c r="O165" s="53"/>
      <c r="P165" s="53"/>
      <c r="Q165" s="53"/>
      <c r="R165" s="53"/>
      <c r="S165" s="53"/>
      <c r="T165" s="53"/>
      <c r="U165" s="39">
        <f>SUM(I165*$U$299)</f>
        <v>0</v>
      </c>
      <c r="V165" s="39">
        <f>SUM(J165*$V$299)</f>
        <v>0</v>
      </c>
      <c r="W165" s="39">
        <f>SUM(K165*$W$299)</f>
        <v>0</v>
      </c>
      <c r="X165" s="39">
        <f>SUM(L165*$X$299)</f>
        <v>0</v>
      </c>
      <c r="Y165" s="39">
        <f>SUM(M165*$Y$299)</f>
        <v>0</v>
      </c>
      <c r="Z165" s="40">
        <f>SUM(N165*$Z$299)</f>
        <v>0</v>
      </c>
      <c r="AA165" s="40">
        <f>SUM(O165*$AA$299)</f>
        <v>0</v>
      </c>
      <c r="AB165" s="40" t="s">
        <v>63</v>
      </c>
      <c r="AC165" s="40" t="s">
        <v>63</v>
      </c>
      <c r="AD165" s="40"/>
      <c r="AE165" s="40" t="s">
        <v>63</v>
      </c>
      <c r="AF165" s="40" t="s">
        <v>63</v>
      </c>
      <c r="AG165" s="40">
        <f t="shared" si="173"/>
        <v>0</v>
      </c>
      <c r="AH165" s="41"/>
      <c r="AI165" s="42"/>
      <c r="AJ165" s="42">
        <f t="shared" si="166"/>
        <v>0</v>
      </c>
      <c r="AK165" s="43">
        <f t="shared" si="167"/>
        <v>0</v>
      </c>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109">
        <f t="shared" si="168"/>
        <v>0</v>
      </c>
      <c r="BH165" s="44">
        <f t="shared" si="169"/>
        <v>0</v>
      </c>
      <c r="BI165" s="99"/>
      <c r="BJ165" s="99"/>
      <c r="BK165" s="58"/>
      <c r="BL165" s="55"/>
    </row>
    <row r="166" spans="1:64" s="187" customFormat="1" ht="26.25" customHeight="1" x14ac:dyDescent="0.75">
      <c r="A166" s="183"/>
      <c r="B166" s="210" t="s">
        <v>70</v>
      </c>
      <c r="C166" s="173" t="s">
        <v>394</v>
      </c>
      <c r="D166" s="201" t="s">
        <v>400</v>
      </c>
      <c r="E166" s="195"/>
      <c r="F166" s="197"/>
      <c r="G166" s="195"/>
      <c r="H166" s="195"/>
      <c r="I166" s="198"/>
      <c r="J166" s="198"/>
      <c r="K166" s="198"/>
      <c r="L166" s="199"/>
      <c r="M166" s="198"/>
      <c r="N166" s="198"/>
      <c r="O166" s="198"/>
      <c r="P166" s="198"/>
      <c r="Q166" s="198"/>
      <c r="R166" s="198"/>
      <c r="S166" s="198"/>
      <c r="T166" s="198"/>
      <c r="U166" s="176"/>
      <c r="V166" s="176"/>
      <c r="W166" s="176"/>
      <c r="X166" s="176"/>
      <c r="Y166" s="176"/>
      <c r="Z166" s="177"/>
      <c r="AA166" s="176"/>
      <c r="AB166" s="176"/>
      <c r="AC166" s="176"/>
      <c r="AD166" s="177"/>
      <c r="AE166" s="177"/>
      <c r="AF166" s="177"/>
      <c r="AG166" s="177"/>
      <c r="AH166" s="178">
        <v>1</v>
      </c>
      <c r="AI166" s="177">
        <v>900</v>
      </c>
      <c r="AJ166" s="177">
        <f t="shared" ref="AJ166" si="176">SUM(AH166*AI166)</f>
        <v>900</v>
      </c>
      <c r="AK166" s="177">
        <f t="shared" ref="AK166:AK169" si="177">SUM(AG166+AJ166)</f>
        <v>900</v>
      </c>
      <c r="AL166" s="202"/>
      <c r="AM166" s="202"/>
      <c r="AN166" s="202"/>
      <c r="AO166" s="202"/>
      <c r="AP166" s="202"/>
      <c r="AQ166" s="202"/>
      <c r="AR166" s="202"/>
      <c r="AS166" s="202"/>
      <c r="AT166" s="202"/>
      <c r="AU166" s="202"/>
      <c r="AV166" s="202"/>
      <c r="AW166" s="202"/>
      <c r="AX166" s="202"/>
      <c r="AY166" s="202"/>
      <c r="AZ166" s="202"/>
      <c r="BA166" s="202"/>
      <c r="BB166" s="202"/>
      <c r="BC166" s="202"/>
      <c r="BD166" s="202"/>
      <c r="BE166" s="202"/>
      <c r="BF166" s="202"/>
      <c r="BG166" s="109">
        <f t="shared" si="168"/>
        <v>0</v>
      </c>
      <c r="BH166" s="177">
        <f t="shared" si="169"/>
        <v>900</v>
      </c>
      <c r="BI166" s="200"/>
      <c r="BJ166" s="200"/>
      <c r="BK166" s="186"/>
      <c r="BL166" s="183"/>
    </row>
    <row r="167" spans="1:64" s="187" customFormat="1" ht="26.25" customHeight="1" x14ac:dyDescent="0.75">
      <c r="A167" s="183"/>
      <c r="B167" s="210" t="s">
        <v>70</v>
      </c>
      <c r="C167" s="173" t="s">
        <v>394</v>
      </c>
      <c r="D167" s="201" t="s">
        <v>401</v>
      </c>
      <c r="E167" s="195"/>
      <c r="F167" s="197"/>
      <c r="G167" s="195"/>
      <c r="H167" s="195"/>
      <c r="I167" s="198"/>
      <c r="J167" s="198"/>
      <c r="K167" s="198"/>
      <c r="L167" s="199"/>
      <c r="M167" s="198"/>
      <c r="N167" s="198"/>
      <c r="O167" s="198"/>
      <c r="P167" s="198"/>
      <c r="Q167" s="198"/>
      <c r="R167" s="198"/>
      <c r="S167" s="198"/>
      <c r="T167" s="198"/>
      <c r="U167" s="176"/>
      <c r="V167" s="176"/>
      <c r="W167" s="176"/>
      <c r="X167" s="176"/>
      <c r="Y167" s="176"/>
      <c r="Z167" s="177"/>
      <c r="AA167" s="176"/>
      <c r="AB167" s="176"/>
      <c r="AC167" s="176"/>
      <c r="AD167" s="177"/>
      <c r="AE167" s="177"/>
      <c r="AF167" s="177"/>
      <c r="AG167" s="177"/>
      <c r="AH167" s="178">
        <v>50</v>
      </c>
      <c r="AI167" s="177">
        <v>30</v>
      </c>
      <c r="AJ167" s="177">
        <f t="shared" ref="AJ167" si="178">SUM(AH167*AI167)</f>
        <v>1500</v>
      </c>
      <c r="AK167" s="177">
        <f t="shared" si="177"/>
        <v>1500</v>
      </c>
      <c r="AL167" s="202"/>
      <c r="AM167" s="202"/>
      <c r="AN167" s="202"/>
      <c r="AO167" s="202"/>
      <c r="AP167" s="202"/>
      <c r="AQ167" s="202"/>
      <c r="AR167" s="202"/>
      <c r="AS167" s="202"/>
      <c r="AT167" s="202"/>
      <c r="AU167" s="202"/>
      <c r="AV167" s="202"/>
      <c r="AW167" s="202"/>
      <c r="AX167" s="202"/>
      <c r="AY167" s="202"/>
      <c r="AZ167" s="202"/>
      <c r="BA167" s="202"/>
      <c r="BB167" s="202"/>
      <c r="BC167" s="202"/>
      <c r="BD167" s="202"/>
      <c r="BE167" s="202"/>
      <c r="BF167" s="202"/>
      <c r="BG167" s="109">
        <f t="shared" si="168"/>
        <v>0</v>
      </c>
      <c r="BH167" s="177">
        <f t="shared" si="169"/>
        <v>1500</v>
      </c>
      <c r="BI167" s="200"/>
      <c r="BJ167" s="200"/>
      <c r="BK167" s="186"/>
      <c r="BL167" s="183"/>
    </row>
    <row r="168" spans="1:64" s="187" customFormat="1" ht="28.5" customHeight="1" x14ac:dyDescent="0.75">
      <c r="A168" s="183"/>
      <c r="B168" s="210" t="s">
        <v>70</v>
      </c>
      <c r="C168" s="173" t="s">
        <v>394</v>
      </c>
      <c r="D168" s="201" t="s">
        <v>402</v>
      </c>
      <c r="E168" s="195"/>
      <c r="F168" s="197"/>
      <c r="G168" s="195"/>
      <c r="H168" s="195"/>
      <c r="I168" s="198"/>
      <c r="J168" s="198"/>
      <c r="K168" s="198"/>
      <c r="L168" s="199"/>
      <c r="M168" s="198"/>
      <c r="N168" s="198"/>
      <c r="O168" s="198"/>
      <c r="P168" s="198"/>
      <c r="Q168" s="198"/>
      <c r="R168" s="198"/>
      <c r="S168" s="198"/>
      <c r="T168" s="198"/>
      <c r="U168" s="176"/>
      <c r="V168" s="176"/>
      <c r="W168" s="176"/>
      <c r="X168" s="176"/>
      <c r="Y168" s="176"/>
      <c r="Z168" s="177"/>
      <c r="AA168" s="176"/>
      <c r="AB168" s="176"/>
      <c r="AC168" s="176"/>
      <c r="AD168" s="177"/>
      <c r="AE168" s="177"/>
      <c r="AF168" s="177"/>
      <c r="AG168" s="177"/>
      <c r="AH168" s="178">
        <v>1</v>
      </c>
      <c r="AI168" s="177">
        <v>600</v>
      </c>
      <c r="AJ168" s="177">
        <f t="shared" ref="AJ168:AJ169" si="179">SUM(AH168*AI168)</f>
        <v>600</v>
      </c>
      <c r="AK168" s="177">
        <f t="shared" si="177"/>
        <v>600</v>
      </c>
      <c r="AL168" s="202"/>
      <c r="AM168" s="202"/>
      <c r="AN168" s="202"/>
      <c r="AO168" s="202"/>
      <c r="AP168" s="202"/>
      <c r="AQ168" s="202"/>
      <c r="AR168" s="202"/>
      <c r="AS168" s="202"/>
      <c r="AT168" s="202"/>
      <c r="AU168" s="202"/>
      <c r="AV168" s="202"/>
      <c r="AW168" s="202"/>
      <c r="AX168" s="202"/>
      <c r="AY168" s="202"/>
      <c r="AZ168" s="202"/>
      <c r="BA168" s="202"/>
      <c r="BB168" s="202"/>
      <c r="BC168" s="202"/>
      <c r="BD168" s="202"/>
      <c r="BE168" s="202"/>
      <c r="BF168" s="202"/>
      <c r="BG168" s="109">
        <f t="shared" si="168"/>
        <v>0</v>
      </c>
      <c r="BH168" s="177">
        <f t="shared" si="169"/>
        <v>600</v>
      </c>
      <c r="BI168" s="200"/>
      <c r="BJ168" s="200"/>
      <c r="BK168" s="186"/>
      <c r="BL168" s="183"/>
    </row>
    <row r="169" spans="1:64" s="181" customFormat="1" ht="27" x14ac:dyDescent="0.7">
      <c r="A169" s="172"/>
      <c r="B169" s="210" t="s">
        <v>70</v>
      </c>
      <c r="C169" s="173" t="s">
        <v>394</v>
      </c>
      <c r="D169" s="210" t="s">
        <v>403</v>
      </c>
      <c r="E169" s="210"/>
      <c r="F169" s="174"/>
      <c r="G169" s="210"/>
      <c r="H169" s="210"/>
      <c r="I169" s="175"/>
      <c r="J169" s="175"/>
      <c r="K169" s="175"/>
      <c r="L169" s="175"/>
      <c r="M169" s="175"/>
      <c r="N169" s="175"/>
      <c r="O169" s="175"/>
      <c r="P169" s="175"/>
      <c r="Q169" s="175"/>
      <c r="R169" s="175"/>
      <c r="S169" s="175"/>
      <c r="T169" s="175"/>
      <c r="U169" s="176"/>
      <c r="V169" s="176"/>
      <c r="W169" s="176"/>
      <c r="X169" s="176"/>
      <c r="Y169" s="176"/>
      <c r="Z169" s="177"/>
      <c r="AA169" s="176"/>
      <c r="AB169" s="176"/>
      <c r="AC169" s="176"/>
      <c r="AD169" s="177"/>
      <c r="AE169" s="177"/>
      <c r="AF169" s="177"/>
      <c r="AG169" s="177"/>
      <c r="AH169" s="178">
        <v>1000</v>
      </c>
      <c r="AI169" s="177">
        <v>0.5</v>
      </c>
      <c r="AJ169" s="177">
        <f t="shared" si="179"/>
        <v>500</v>
      </c>
      <c r="AK169" s="177">
        <f t="shared" si="177"/>
        <v>500</v>
      </c>
      <c r="AL169" s="177"/>
      <c r="AM169" s="177"/>
      <c r="AN169" s="177"/>
      <c r="AO169" s="177"/>
      <c r="AP169" s="177"/>
      <c r="AQ169" s="177"/>
      <c r="AR169" s="177"/>
      <c r="AS169" s="177"/>
      <c r="AT169" s="177"/>
      <c r="AU169" s="177"/>
      <c r="AV169" s="177"/>
      <c r="AW169" s="177"/>
      <c r="AX169" s="177"/>
      <c r="AY169" s="177"/>
      <c r="AZ169" s="177"/>
      <c r="BA169" s="177"/>
      <c r="BB169" s="177"/>
      <c r="BC169" s="177"/>
      <c r="BD169" s="177"/>
      <c r="BE169" s="177"/>
      <c r="BF169" s="177"/>
      <c r="BG169" s="109">
        <f t="shared" si="168"/>
        <v>0</v>
      </c>
      <c r="BH169" s="177">
        <f t="shared" si="169"/>
        <v>500</v>
      </c>
      <c r="BI169" s="179"/>
      <c r="BJ169" s="179"/>
      <c r="BK169" s="180"/>
      <c r="BL169" s="172"/>
    </row>
    <row r="170" spans="1:64" s="59" customFormat="1" ht="57" customHeight="1" x14ac:dyDescent="0.75">
      <c r="A170" s="55"/>
      <c r="B170" s="273" t="s">
        <v>59</v>
      </c>
      <c r="C170" s="161" t="s">
        <v>404</v>
      </c>
      <c r="D170" s="15" t="s">
        <v>405</v>
      </c>
      <c r="E170" s="15" t="s">
        <v>406</v>
      </c>
      <c r="F170" s="16"/>
      <c r="G170" s="15"/>
      <c r="H170" s="15" t="s">
        <v>15</v>
      </c>
      <c r="I170" s="4"/>
      <c r="J170" s="4"/>
      <c r="K170" s="4"/>
      <c r="L170" s="4"/>
      <c r="M170" s="4"/>
      <c r="N170" s="4"/>
      <c r="O170" s="4"/>
      <c r="P170" s="4"/>
      <c r="Q170" s="4"/>
      <c r="R170" s="4"/>
      <c r="S170" s="4"/>
      <c r="T170" s="4"/>
      <c r="U170" s="39">
        <f>SUM(I170*$U$299)</f>
        <v>0</v>
      </c>
      <c r="V170" s="39">
        <f>SUM(J170*$V$299)</f>
        <v>0</v>
      </c>
      <c r="W170" s="39">
        <f>SUM(K170*$W$299)</f>
        <v>0</v>
      </c>
      <c r="X170" s="39">
        <f>SUM(L170*$X$299)</f>
        <v>0</v>
      </c>
      <c r="Y170" s="39">
        <f>SUM(M170*$Y$299)</f>
        <v>0</v>
      </c>
      <c r="Z170" s="40">
        <f>SUM(N170*$Z$299)</f>
        <v>0</v>
      </c>
      <c r="AA170" s="40">
        <f>SUM(O170*$AA$299)</f>
        <v>0</v>
      </c>
      <c r="AB170" s="40" t="s">
        <v>63</v>
      </c>
      <c r="AC170" s="40" t="s">
        <v>63</v>
      </c>
      <c r="AD170" s="40"/>
      <c r="AE170" s="40" t="s">
        <v>63</v>
      </c>
      <c r="AF170" s="40" t="s">
        <v>63</v>
      </c>
      <c r="AG170" s="40">
        <f t="shared" ref="AG170:AG173" si="180">SUM($U170:$AF170)</f>
        <v>0</v>
      </c>
      <c r="AH170" s="41"/>
      <c r="AI170" s="42"/>
      <c r="AJ170" s="42">
        <f t="shared" si="166"/>
        <v>0</v>
      </c>
      <c r="AK170" s="43">
        <f t="shared" si="167"/>
        <v>0</v>
      </c>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109">
        <f t="shared" si="168"/>
        <v>0</v>
      </c>
      <c r="BH170" s="44">
        <f t="shared" si="169"/>
        <v>0</v>
      </c>
      <c r="BI170" s="57"/>
      <c r="BJ170" s="57"/>
      <c r="BK170" s="58"/>
      <c r="BL170" s="55"/>
    </row>
    <row r="171" spans="1:64" s="51" customFormat="1" ht="79.5" customHeight="1" x14ac:dyDescent="0.7">
      <c r="A171" s="48"/>
      <c r="B171" s="125" t="s">
        <v>59</v>
      </c>
      <c r="C171" s="161" t="s">
        <v>407</v>
      </c>
      <c r="D171" s="49" t="s">
        <v>408</v>
      </c>
      <c r="E171" s="15" t="s">
        <v>144</v>
      </c>
      <c r="F171" s="16"/>
      <c r="G171" s="15"/>
      <c r="H171" s="15" t="s">
        <v>15</v>
      </c>
      <c r="I171" s="4"/>
      <c r="J171" s="4"/>
      <c r="K171" s="4"/>
      <c r="L171" s="4"/>
      <c r="M171" s="4"/>
      <c r="N171" s="4"/>
      <c r="O171" s="4"/>
      <c r="P171" s="4"/>
      <c r="Q171" s="4"/>
      <c r="R171" s="4"/>
      <c r="S171" s="4"/>
      <c r="T171" s="4"/>
      <c r="U171" s="39">
        <f>SUM(I171*$U$299)</f>
        <v>0</v>
      </c>
      <c r="V171" s="39">
        <f>SUM(J171*$V$299)</f>
        <v>0</v>
      </c>
      <c r="W171" s="39">
        <f>SUM(K171*$W$299)</f>
        <v>0</v>
      </c>
      <c r="X171" s="39">
        <f>SUM(L171*$X$299)</f>
        <v>0</v>
      </c>
      <c r="Y171" s="39">
        <f>SUM(M171*$Y$299)</f>
        <v>0</v>
      </c>
      <c r="Z171" s="40">
        <f>SUM(N171*$Z$299)</f>
        <v>0</v>
      </c>
      <c r="AA171" s="40">
        <f>SUM(O171*$AA$299)</f>
        <v>0</v>
      </c>
      <c r="AB171" s="40" t="s">
        <v>63</v>
      </c>
      <c r="AC171" s="40" t="s">
        <v>63</v>
      </c>
      <c r="AD171" s="40"/>
      <c r="AE171" s="40" t="s">
        <v>63</v>
      </c>
      <c r="AF171" s="40" t="s">
        <v>63</v>
      </c>
      <c r="AG171" s="40">
        <f t="shared" si="180"/>
        <v>0</v>
      </c>
      <c r="AH171" s="41"/>
      <c r="AI171" s="42"/>
      <c r="AJ171" s="42">
        <f>SUM(AH171*AI171)</f>
        <v>0</v>
      </c>
      <c r="AK171" s="43">
        <f>SUM(AG171+AJ171)</f>
        <v>0</v>
      </c>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109">
        <f t="shared" si="168"/>
        <v>0</v>
      </c>
      <c r="BH171" s="44">
        <f t="shared" si="169"/>
        <v>0</v>
      </c>
      <c r="BI171" s="46"/>
      <c r="BJ171" s="46"/>
      <c r="BK171" s="50"/>
      <c r="BL171" s="48"/>
    </row>
    <row r="172" spans="1:64" s="51" customFormat="1" ht="43.5" customHeight="1" x14ac:dyDescent="0.7">
      <c r="A172" s="48"/>
      <c r="B172" s="125" t="s">
        <v>59</v>
      </c>
      <c r="C172" s="158" t="s">
        <v>409</v>
      </c>
      <c r="D172" s="49" t="s">
        <v>410</v>
      </c>
      <c r="E172" s="15" t="s">
        <v>147</v>
      </c>
      <c r="F172" s="16"/>
      <c r="G172" s="15"/>
      <c r="H172" s="15" t="s">
        <v>15</v>
      </c>
      <c r="I172" s="4"/>
      <c r="J172" s="4"/>
      <c r="K172" s="4"/>
      <c r="L172" s="4"/>
      <c r="M172" s="4"/>
      <c r="N172" s="4"/>
      <c r="O172" s="4"/>
      <c r="P172" s="4"/>
      <c r="Q172" s="4"/>
      <c r="R172" s="4"/>
      <c r="S172" s="4"/>
      <c r="T172" s="4"/>
      <c r="U172" s="39">
        <f>SUM(I172*$U$299)</f>
        <v>0</v>
      </c>
      <c r="V172" s="39">
        <f>SUM(J172*$V$299)</f>
        <v>0</v>
      </c>
      <c r="W172" s="39">
        <f>SUM(K172*$W$299)</f>
        <v>0</v>
      </c>
      <c r="X172" s="39">
        <f>SUM(L172*$X$299)</f>
        <v>0</v>
      </c>
      <c r="Y172" s="39">
        <f>SUM(M172*$Y$299)</f>
        <v>0</v>
      </c>
      <c r="Z172" s="40">
        <f>SUM(N172*$Z$299)</f>
        <v>0</v>
      </c>
      <c r="AA172" s="40">
        <f>SUM(O172*$AA$299)</f>
        <v>0</v>
      </c>
      <c r="AB172" s="40" t="s">
        <v>63</v>
      </c>
      <c r="AC172" s="40" t="s">
        <v>63</v>
      </c>
      <c r="AD172" s="40"/>
      <c r="AE172" s="40" t="s">
        <v>63</v>
      </c>
      <c r="AF172" s="40" t="s">
        <v>63</v>
      </c>
      <c r="AG172" s="40">
        <f t="shared" si="180"/>
        <v>0</v>
      </c>
      <c r="AH172" s="41"/>
      <c r="AI172" s="42"/>
      <c r="AJ172" s="42">
        <f>SUM(AH172*AI172)</f>
        <v>0</v>
      </c>
      <c r="AK172" s="43">
        <f>SUM(AG172+AJ172)</f>
        <v>0</v>
      </c>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109">
        <f t="shared" si="168"/>
        <v>0</v>
      </c>
      <c r="BH172" s="44">
        <f t="shared" si="169"/>
        <v>0</v>
      </c>
      <c r="BI172" s="46"/>
      <c r="BJ172" s="46"/>
      <c r="BK172" s="50"/>
      <c r="BL172" s="48"/>
    </row>
    <row r="173" spans="1:64" s="51" customFormat="1" ht="54.75" customHeight="1" x14ac:dyDescent="0.7">
      <c r="A173" s="48"/>
      <c r="B173" s="125" t="s">
        <v>59</v>
      </c>
      <c r="C173" s="158" t="s">
        <v>411</v>
      </c>
      <c r="D173" s="49" t="s">
        <v>412</v>
      </c>
      <c r="E173" s="15" t="s">
        <v>150</v>
      </c>
      <c r="F173" s="16"/>
      <c r="G173" s="15"/>
      <c r="H173" s="15" t="s">
        <v>8</v>
      </c>
      <c r="I173" s="4"/>
      <c r="J173" s="4"/>
      <c r="K173" s="4"/>
      <c r="L173" s="4"/>
      <c r="M173" s="4"/>
      <c r="N173" s="4"/>
      <c r="O173" s="4"/>
      <c r="P173" s="4"/>
      <c r="Q173" s="4"/>
      <c r="R173" s="4"/>
      <c r="S173" s="4"/>
      <c r="T173" s="4"/>
      <c r="U173" s="39">
        <f>SUM(I173*$U$299)</f>
        <v>0</v>
      </c>
      <c r="V173" s="39">
        <f>SUM(J173*$V$299)</f>
        <v>0</v>
      </c>
      <c r="W173" s="39">
        <f>SUM(K173*$W$299)</f>
        <v>0</v>
      </c>
      <c r="X173" s="39">
        <f>SUM(L173*$X$299)</f>
        <v>0</v>
      </c>
      <c r="Y173" s="39">
        <f>SUM(M173*$Y$299)</f>
        <v>0</v>
      </c>
      <c r="Z173" s="40">
        <f>SUM(N173*$Z$299)</f>
        <v>0</v>
      </c>
      <c r="AA173" s="40">
        <f>SUM(O173*$AA$299)</f>
        <v>0</v>
      </c>
      <c r="AB173" s="40" t="s">
        <v>63</v>
      </c>
      <c r="AC173" s="40" t="s">
        <v>63</v>
      </c>
      <c r="AD173" s="40"/>
      <c r="AE173" s="40" t="s">
        <v>63</v>
      </c>
      <c r="AF173" s="40" t="s">
        <v>63</v>
      </c>
      <c r="AG173" s="40">
        <f t="shared" si="180"/>
        <v>0</v>
      </c>
      <c r="AH173" s="41"/>
      <c r="AI173" s="42"/>
      <c r="AJ173" s="42">
        <f>SUM(AH173*AI173)</f>
        <v>0</v>
      </c>
      <c r="AK173" s="43">
        <f>SUM(AG173+AJ173)</f>
        <v>0</v>
      </c>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109">
        <f t="shared" si="168"/>
        <v>0</v>
      </c>
      <c r="BH173" s="44">
        <f t="shared" si="169"/>
        <v>0</v>
      </c>
      <c r="BI173" s="46"/>
      <c r="BJ173" s="46"/>
      <c r="BK173" s="50"/>
      <c r="BL173" s="48"/>
    </row>
    <row r="174" spans="1:64" s="181" customFormat="1" ht="27" customHeight="1" x14ac:dyDescent="0.7">
      <c r="A174" s="172"/>
      <c r="B174" s="210" t="s">
        <v>70</v>
      </c>
      <c r="C174" s="173" t="s">
        <v>394</v>
      </c>
      <c r="D174" s="210" t="s">
        <v>413</v>
      </c>
      <c r="E174" s="210"/>
      <c r="F174" s="174"/>
      <c r="G174" s="210"/>
      <c r="H174" s="210"/>
      <c r="I174" s="175"/>
      <c r="J174" s="175"/>
      <c r="K174" s="175"/>
      <c r="L174" s="175"/>
      <c r="M174" s="175"/>
      <c r="N174" s="175"/>
      <c r="O174" s="175"/>
      <c r="P174" s="175"/>
      <c r="Q174" s="175"/>
      <c r="R174" s="175"/>
      <c r="S174" s="175"/>
      <c r="T174" s="175"/>
      <c r="U174" s="176"/>
      <c r="V174" s="176"/>
      <c r="W174" s="176"/>
      <c r="X174" s="176"/>
      <c r="Y174" s="176"/>
      <c r="Z174" s="177"/>
      <c r="AA174" s="176"/>
      <c r="AB174" s="176"/>
      <c r="AC174" s="176"/>
      <c r="AD174" s="177"/>
      <c r="AE174" s="177"/>
      <c r="AF174" s="177"/>
      <c r="AG174" s="177"/>
      <c r="AH174" s="178">
        <v>500</v>
      </c>
      <c r="AI174" s="177">
        <v>0.5</v>
      </c>
      <c r="AJ174" s="177">
        <f t="shared" si="166"/>
        <v>250</v>
      </c>
      <c r="AK174" s="177">
        <f t="shared" si="167"/>
        <v>250</v>
      </c>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09">
        <f t="shared" si="168"/>
        <v>0</v>
      </c>
      <c r="BH174" s="177">
        <f t="shared" si="169"/>
        <v>250</v>
      </c>
      <c r="BI174" s="179"/>
      <c r="BJ174" s="179"/>
      <c r="BK174" s="180"/>
      <c r="BL174" s="172"/>
    </row>
    <row r="175" spans="1:64" ht="52.5" customHeight="1" x14ac:dyDescent="0.75">
      <c r="A175" s="27"/>
      <c r="B175" s="93" t="s">
        <v>376</v>
      </c>
      <c r="C175" s="160" t="s">
        <v>414</v>
      </c>
      <c r="D175" s="54" t="s">
        <v>415</v>
      </c>
      <c r="E175" s="36" t="s">
        <v>416</v>
      </c>
      <c r="F175" s="94"/>
      <c r="G175" s="36"/>
      <c r="H175" s="36"/>
      <c r="I175" s="3">
        <f t="shared" ref="I175:AN175" si="181">SUM(I176:I180)</f>
        <v>0</v>
      </c>
      <c r="J175" s="3">
        <f t="shared" si="181"/>
        <v>0</v>
      </c>
      <c r="K175" s="3">
        <f t="shared" si="181"/>
        <v>0</v>
      </c>
      <c r="L175" s="3">
        <f t="shared" si="181"/>
        <v>0</v>
      </c>
      <c r="M175" s="3">
        <f t="shared" si="181"/>
        <v>0</v>
      </c>
      <c r="N175" s="3">
        <f t="shared" si="181"/>
        <v>0</v>
      </c>
      <c r="O175" s="3">
        <f t="shared" si="181"/>
        <v>0</v>
      </c>
      <c r="P175" s="3">
        <f t="shared" si="181"/>
        <v>0</v>
      </c>
      <c r="Q175" s="3">
        <f t="shared" si="181"/>
        <v>0</v>
      </c>
      <c r="R175" s="3">
        <f t="shared" si="181"/>
        <v>0</v>
      </c>
      <c r="S175" s="3">
        <f t="shared" si="181"/>
        <v>0</v>
      </c>
      <c r="T175" s="3">
        <f t="shared" si="181"/>
        <v>0</v>
      </c>
      <c r="U175" s="37">
        <f t="shared" si="181"/>
        <v>0</v>
      </c>
      <c r="V175" s="37">
        <f t="shared" si="181"/>
        <v>0</v>
      </c>
      <c r="W175" s="37">
        <f t="shared" si="181"/>
        <v>0</v>
      </c>
      <c r="X175" s="37">
        <f t="shared" si="181"/>
        <v>0</v>
      </c>
      <c r="Y175" s="37">
        <f t="shared" si="181"/>
        <v>0</v>
      </c>
      <c r="Z175" s="37">
        <f t="shared" si="181"/>
        <v>0</v>
      </c>
      <c r="AA175" s="37">
        <f t="shared" si="181"/>
        <v>0</v>
      </c>
      <c r="AB175" s="37">
        <f t="shared" si="181"/>
        <v>0</v>
      </c>
      <c r="AC175" s="37">
        <f t="shared" si="181"/>
        <v>0</v>
      </c>
      <c r="AD175" s="37">
        <f t="shared" si="181"/>
        <v>0</v>
      </c>
      <c r="AE175" s="37">
        <f t="shared" si="181"/>
        <v>0</v>
      </c>
      <c r="AF175" s="37">
        <f t="shared" si="181"/>
        <v>0</v>
      </c>
      <c r="AG175" s="37">
        <f t="shared" si="181"/>
        <v>0</v>
      </c>
      <c r="AH175" s="8">
        <f t="shared" si="181"/>
        <v>501</v>
      </c>
      <c r="AI175" s="52">
        <f t="shared" si="181"/>
        <v>800.5</v>
      </c>
      <c r="AJ175" s="37">
        <f t="shared" si="181"/>
        <v>1050</v>
      </c>
      <c r="AK175" s="37">
        <f t="shared" si="181"/>
        <v>1050</v>
      </c>
      <c r="AL175" s="52">
        <f t="shared" si="181"/>
        <v>0</v>
      </c>
      <c r="AM175" s="52">
        <f t="shared" si="181"/>
        <v>0</v>
      </c>
      <c r="AN175" s="52">
        <f t="shared" si="181"/>
        <v>0</v>
      </c>
      <c r="AO175" s="52">
        <f t="shared" ref="AO175:BJ175" si="182">SUM(AO176:AO180)</f>
        <v>0</v>
      </c>
      <c r="AP175" s="52">
        <f t="shared" si="182"/>
        <v>0</v>
      </c>
      <c r="AQ175" s="52">
        <f t="shared" si="182"/>
        <v>0</v>
      </c>
      <c r="AR175" s="52">
        <f t="shared" si="182"/>
        <v>0</v>
      </c>
      <c r="AS175" s="52">
        <f t="shared" si="182"/>
        <v>0</v>
      </c>
      <c r="AT175" s="52">
        <f t="shared" si="182"/>
        <v>0</v>
      </c>
      <c r="AU175" s="52">
        <f t="shared" si="182"/>
        <v>0</v>
      </c>
      <c r="AV175" s="52">
        <f t="shared" si="182"/>
        <v>0</v>
      </c>
      <c r="AW175" s="52">
        <f t="shared" si="182"/>
        <v>0</v>
      </c>
      <c r="AX175" s="52">
        <f t="shared" si="182"/>
        <v>0</v>
      </c>
      <c r="AY175" s="52">
        <f t="shared" si="182"/>
        <v>0</v>
      </c>
      <c r="AZ175" s="52">
        <f t="shared" si="182"/>
        <v>0</v>
      </c>
      <c r="BA175" s="52">
        <f t="shared" si="182"/>
        <v>0</v>
      </c>
      <c r="BB175" s="52">
        <f t="shared" si="182"/>
        <v>0</v>
      </c>
      <c r="BC175" s="52">
        <f t="shared" si="182"/>
        <v>0</v>
      </c>
      <c r="BD175" s="52">
        <f t="shared" si="182"/>
        <v>0</v>
      </c>
      <c r="BE175" s="52">
        <f t="shared" si="182"/>
        <v>0</v>
      </c>
      <c r="BF175" s="52">
        <f t="shared" si="182"/>
        <v>0</v>
      </c>
      <c r="BG175" s="52">
        <f t="shared" si="182"/>
        <v>0</v>
      </c>
      <c r="BH175" s="52">
        <f t="shared" si="182"/>
        <v>1050</v>
      </c>
      <c r="BI175" s="52">
        <f t="shared" si="182"/>
        <v>0</v>
      </c>
      <c r="BJ175" s="52">
        <f t="shared" si="182"/>
        <v>0</v>
      </c>
      <c r="BK175" s="60"/>
      <c r="BL175" s="27"/>
    </row>
    <row r="176" spans="1:64" s="59" customFormat="1" ht="27.95" customHeight="1" x14ac:dyDescent="0.75">
      <c r="A176" s="55"/>
      <c r="B176" s="395" t="s">
        <v>59</v>
      </c>
      <c r="C176" s="161" t="s">
        <v>417</v>
      </c>
      <c r="D176" s="396" t="s">
        <v>418</v>
      </c>
      <c r="E176" s="15"/>
      <c r="F176" s="16"/>
      <c r="G176" s="15"/>
      <c r="H176" s="15" t="s">
        <v>8</v>
      </c>
      <c r="I176" s="4"/>
      <c r="J176" s="4"/>
      <c r="K176" s="4"/>
      <c r="L176" s="4"/>
      <c r="M176" s="4"/>
      <c r="N176" s="4"/>
      <c r="O176" s="53"/>
      <c r="P176" s="53"/>
      <c r="Q176" s="53"/>
      <c r="R176" s="53"/>
      <c r="S176" s="53"/>
      <c r="T176" s="53"/>
      <c r="U176" s="39">
        <f>SUM(I176*$U$299)</f>
        <v>0</v>
      </c>
      <c r="V176" s="39">
        <f>SUM(J176*$V$299)</f>
        <v>0</v>
      </c>
      <c r="W176" s="39">
        <f>SUM(K176*$W$299)</f>
        <v>0</v>
      </c>
      <c r="X176" s="39">
        <f>SUM(L176*$X$299)</f>
        <v>0</v>
      </c>
      <c r="Y176" s="39">
        <f>SUM(M176*$Y$299)</f>
        <v>0</v>
      </c>
      <c r="Z176" s="40">
        <f>SUM(N176*$Z$299)</f>
        <v>0</v>
      </c>
      <c r="AA176" s="40">
        <f>SUM(O176*$AA$299)</f>
        <v>0</v>
      </c>
      <c r="AB176" s="40" t="s">
        <v>63</v>
      </c>
      <c r="AC176" s="40" t="s">
        <v>63</v>
      </c>
      <c r="AD176" s="40"/>
      <c r="AE176" s="40" t="s">
        <v>63</v>
      </c>
      <c r="AF176" s="40" t="s">
        <v>63</v>
      </c>
      <c r="AG176" s="40">
        <f t="shared" ref="AG176:AG177" si="183">SUM($U176:$AF176)</f>
        <v>0</v>
      </c>
      <c r="AH176" s="41"/>
      <c r="AI176" s="42"/>
      <c r="AJ176" s="42">
        <f t="shared" ref="AJ176" si="184">SUM(AH176*AI176)</f>
        <v>0</v>
      </c>
      <c r="AK176" s="43">
        <f t="shared" ref="AK176" si="185">SUM(AG176+AJ176)</f>
        <v>0</v>
      </c>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109">
        <f t="shared" ref="BG176:BG180" si="186">SUM(AL176:BF176)</f>
        <v>0</v>
      </c>
      <c r="BH176" s="44">
        <f t="shared" ref="BH176:BH180" si="187">$AK176-$BG176</f>
        <v>0</v>
      </c>
      <c r="BI176" s="106"/>
      <c r="BJ176" s="106"/>
      <c r="BK176" s="58"/>
      <c r="BL176" s="55"/>
    </row>
    <row r="177" spans="1:64" s="59" customFormat="1" ht="20.25" customHeight="1" x14ac:dyDescent="0.75">
      <c r="A177" s="55"/>
      <c r="B177" s="395" t="s">
        <v>59</v>
      </c>
      <c r="C177" s="161" t="s">
        <v>419</v>
      </c>
      <c r="D177" s="396" t="s">
        <v>420</v>
      </c>
      <c r="E177" s="15"/>
      <c r="F177" s="16"/>
      <c r="G177" s="15"/>
      <c r="H177" s="15" t="s">
        <v>8</v>
      </c>
      <c r="I177" s="4"/>
      <c r="J177" s="4"/>
      <c r="K177" s="4"/>
      <c r="L177" s="4"/>
      <c r="M177" s="4"/>
      <c r="N177" s="4"/>
      <c r="O177" s="53"/>
      <c r="P177" s="53"/>
      <c r="Q177" s="53"/>
      <c r="R177" s="53"/>
      <c r="S177" s="53"/>
      <c r="T177" s="53"/>
      <c r="U177" s="39">
        <f>SUM(I177*$U$299)</f>
        <v>0</v>
      </c>
      <c r="V177" s="39">
        <f>SUM(J177*$V$299)</f>
        <v>0</v>
      </c>
      <c r="W177" s="39">
        <f>SUM(K177*$W$299)</f>
        <v>0</v>
      </c>
      <c r="X177" s="39">
        <f>SUM(L177*$X$299)</f>
        <v>0</v>
      </c>
      <c r="Y177" s="39">
        <f>SUM(M177*$Y$299)</f>
        <v>0</v>
      </c>
      <c r="Z177" s="40">
        <f>SUM(N177*$Z$299)</f>
        <v>0</v>
      </c>
      <c r="AA177" s="40">
        <f>SUM(O177*$AA$299)</f>
        <v>0</v>
      </c>
      <c r="AB177" s="40" t="s">
        <v>63</v>
      </c>
      <c r="AC177" s="40" t="s">
        <v>63</v>
      </c>
      <c r="AD177" s="40"/>
      <c r="AE177" s="40" t="s">
        <v>63</v>
      </c>
      <c r="AF177" s="40" t="s">
        <v>63</v>
      </c>
      <c r="AG177" s="40">
        <f t="shared" si="183"/>
        <v>0</v>
      </c>
      <c r="AH177" s="41"/>
      <c r="AI177" s="42"/>
      <c r="AJ177" s="42">
        <f t="shared" ref="AJ177:AJ179" si="188">SUM(AH177*AI177)</f>
        <v>0</v>
      </c>
      <c r="AK177" s="43">
        <f t="shared" ref="AK177:AK179" si="189">SUM(AG177+AJ177)</f>
        <v>0</v>
      </c>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109">
        <f t="shared" si="186"/>
        <v>0</v>
      </c>
      <c r="BH177" s="44">
        <f t="shared" si="187"/>
        <v>0</v>
      </c>
      <c r="BI177" s="106"/>
      <c r="BJ177" s="106"/>
      <c r="BK177" s="58"/>
      <c r="BL177" s="55"/>
    </row>
    <row r="178" spans="1:64" s="181" customFormat="1" ht="27" customHeight="1" x14ac:dyDescent="0.7">
      <c r="A178" s="285"/>
      <c r="B178" s="195" t="s">
        <v>70</v>
      </c>
      <c r="C178" s="196" t="s">
        <v>421</v>
      </c>
      <c r="D178" s="195" t="s">
        <v>422</v>
      </c>
      <c r="E178" s="195"/>
      <c r="F178" s="197"/>
      <c r="G178" s="195"/>
      <c r="H178" s="195"/>
      <c r="I178" s="199"/>
      <c r="J178" s="199"/>
      <c r="K178" s="199"/>
      <c r="L178" s="199"/>
      <c r="M178" s="199"/>
      <c r="N178" s="199"/>
      <c r="O178" s="199"/>
      <c r="P178" s="199"/>
      <c r="Q178" s="199"/>
      <c r="R178" s="199"/>
      <c r="S178" s="199"/>
      <c r="T178" s="199"/>
      <c r="U178" s="286"/>
      <c r="V178" s="286"/>
      <c r="W178" s="286"/>
      <c r="X178" s="286"/>
      <c r="Y178" s="286"/>
      <c r="Z178" s="202"/>
      <c r="AA178" s="286"/>
      <c r="AB178" s="286"/>
      <c r="AC178" s="286"/>
      <c r="AD178" s="202"/>
      <c r="AE178" s="202"/>
      <c r="AF178" s="202"/>
      <c r="AG178" s="202"/>
      <c r="AH178" s="397"/>
      <c r="AI178" s="398"/>
      <c r="AJ178" s="398"/>
      <c r="AK178" s="398"/>
      <c r="AL178" s="202"/>
      <c r="AM178" s="202"/>
      <c r="AN178" s="202"/>
      <c r="AO178" s="202"/>
      <c r="AP178" s="202"/>
      <c r="AQ178" s="202"/>
      <c r="AR178" s="202"/>
      <c r="AS178" s="202"/>
      <c r="AT178" s="202"/>
      <c r="AU178" s="202"/>
      <c r="AV178" s="202"/>
      <c r="AW178" s="202"/>
      <c r="AX178" s="202"/>
      <c r="AY178" s="202"/>
      <c r="AZ178" s="202"/>
      <c r="BA178" s="202"/>
      <c r="BB178" s="202"/>
      <c r="BC178" s="202"/>
      <c r="BD178" s="202"/>
      <c r="BE178" s="202"/>
      <c r="BF178" s="202"/>
      <c r="BG178" s="109"/>
      <c r="BH178" s="202"/>
      <c r="BI178" s="287"/>
      <c r="BJ178" s="287"/>
      <c r="BK178" s="288"/>
      <c r="BL178" s="285"/>
    </row>
    <row r="179" spans="1:64" s="181" customFormat="1" ht="27" customHeight="1" x14ac:dyDescent="0.7">
      <c r="A179" s="285"/>
      <c r="B179" s="195" t="s">
        <v>70</v>
      </c>
      <c r="C179" s="196" t="s">
        <v>421</v>
      </c>
      <c r="D179" s="195" t="s">
        <v>423</v>
      </c>
      <c r="E179" s="195"/>
      <c r="F179" s="197"/>
      <c r="G179" s="195"/>
      <c r="H179" s="195"/>
      <c r="I179" s="199"/>
      <c r="J179" s="199"/>
      <c r="K179" s="199"/>
      <c r="L179" s="199"/>
      <c r="M179" s="199"/>
      <c r="N179" s="199"/>
      <c r="O179" s="199"/>
      <c r="P179" s="199"/>
      <c r="Q179" s="199"/>
      <c r="R179" s="199"/>
      <c r="S179" s="199"/>
      <c r="T179" s="199"/>
      <c r="U179" s="286"/>
      <c r="V179" s="286"/>
      <c r="W179" s="286"/>
      <c r="X179" s="286"/>
      <c r="Y179" s="286"/>
      <c r="Z179" s="202"/>
      <c r="AA179" s="286"/>
      <c r="AB179" s="286"/>
      <c r="AC179" s="286"/>
      <c r="AD179" s="202"/>
      <c r="AE179" s="202"/>
      <c r="AF179" s="202"/>
      <c r="AG179" s="202"/>
      <c r="AH179" s="198">
        <v>500</v>
      </c>
      <c r="AI179" s="202">
        <v>0.5</v>
      </c>
      <c r="AJ179" s="202">
        <f t="shared" si="188"/>
        <v>250</v>
      </c>
      <c r="AK179" s="202">
        <f t="shared" si="189"/>
        <v>250</v>
      </c>
      <c r="AL179" s="202"/>
      <c r="AM179" s="202"/>
      <c r="AN179" s="202"/>
      <c r="AO179" s="202"/>
      <c r="AP179" s="202"/>
      <c r="AQ179" s="202"/>
      <c r="AR179" s="202"/>
      <c r="AS179" s="202"/>
      <c r="AT179" s="202"/>
      <c r="AU179" s="202"/>
      <c r="AV179" s="202"/>
      <c r="AW179" s="202"/>
      <c r="AX179" s="202"/>
      <c r="AY179" s="202"/>
      <c r="AZ179" s="202"/>
      <c r="BA179" s="202"/>
      <c r="BB179" s="202"/>
      <c r="BC179" s="202"/>
      <c r="BD179" s="202"/>
      <c r="BE179" s="202"/>
      <c r="BF179" s="202"/>
      <c r="BG179" s="109">
        <f t="shared" ref="BG179" si="190">SUM(AL179:BF179)</f>
        <v>0</v>
      </c>
      <c r="BH179" s="202">
        <f t="shared" si="187"/>
        <v>250</v>
      </c>
      <c r="BI179" s="287"/>
      <c r="BJ179" s="287"/>
      <c r="BK179" s="288"/>
      <c r="BL179" s="285"/>
    </row>
    <row r="180" spans="1:64" s="181" customFormat="1" ht="27" customHeight="1" x14ac:dyDescent="0.7">
      <c r="A180" s="285"/>
      <c r="B180" s="195" t="s">
        <v>70</v>
      </c>
      <c r="C180" s="196" t="s">
        <v>421</v>
      </c>
      <c r="D180" s="195" t="s">
        <v>424</v>
      </c>
      <c r="E180" s="195"/>
      <c r="F180" s="197"/>
      <c r="G180" s="195"/>
      <c r="H180" s="195"/>
      <c r="I180" s="199"/>
      <c r="J180" s="199"/>
      <c r="K180" s="199"/>
      <c r="L180" s="199"/>
      <c r="M180" s="199"/>
      <c r="N180" s="199"/>
      <c r="O180" s="199"/>
      <c r="P180" s="199"/>
      <c r="Q180" s="199"/>
      <c r="R180" s="199"/>
      <c r="S180" s="199"/>
      <c r="T180" s="199"/>
      <c r="U180" s="286"/>
      <c r="V180" s="286"/>
      <c r="W180" s="286"/>
      <c r="X180" s="286"/>
      <c r="Y180" s="286"/>
      <c r="Z180" s="202"/>
      <c r="AA180" s="286"/>
      <c r="AB180" s="286"/>
      <c r="AC180" s="286"/>
      <c r="AD180" s="202"/>
      <c r="AE180" s="202"/>
      <c r="AF180" s="202"/>
      <c r="AG180" s="202"/>
      <c r="AH180" s="198">
        <v>1</v>
      </c>
      <c r="AI180" s="202">
        <v>800</v>
      </c>
      <c r="AJ180" s="202">
        <f t="shared" ref="AJ180" si="191">SUM(AH180*AI180)</f>
        <v>800</v>
      </c>
      <c r="AK180" s="202">
        <f t="shared" ref="AK180" si="192">SUM(AG180+AJ180)</f>
        <v>800</v>
      </c>
      <c r="AL180" s="202"/>
      <c r="AM180" s="202"/>
      <c r="AN180" s="202"/>
      <c r="AO180" s="202"/>
      <c r="AP180" s="202"/>
      <c r="AQ180" s="202"/>
      <c r="AR180" s="202"/>
      <c r="AS180" s="202"/>
      <c r="AT180" s="202"/>
      <c r="AU180" s="202"/>
      <c r="AV180" s="202"/>
      <c r="AW180" s="202"/>
      <c r="AX180" s="202"/>
      <c r="AY180" s="202"/>
      <c r="AZ180" s="202"/>
      <c r="BA180" s="202"/>
      <c r="BB180" s="202"/>
      <c r="BC180" s="202"/>
      <c r="BD180" s="202"/>
      <c r="BE180" s="202"/>
      <c r="BF180" s="202"/>
      <c r="BG180" s="109">
        <f t="shared" si="186"/>
        <v>0</v>
      </c>
      <c r="BH180" s="202">
        <f t="shared" si="187"/>
        <v>800</v>
      </c>
      <c r="BI180" s="287"/>
      <c r="BJ180" s="287"/>
      <c r="BK180" s="288"/>
      <c r="BL180" s="285"/>
    </row>
    <row r="181" spans="1:64" s="78" customFormat="1" ht="15" customHeight="1" x14ac:dyDescent="0.75">
      <c r="B181" s="79"/>
      <c r="C181" s="301"/>
      <c r="D181" s="79"/>
      <c r="E181" s="79"/>
      <c r="F181" s="103"/>
      <c r="G181" s="79"/>
      <c r="H181" s="79"/>
      <c r="I181" s="5"/>
      <c r="J181" s="5"/>
      <c r="K181" s="5"/>
      <c r="L181" s="5"/>
      <c r="M181" s="5"/>
      <c r="N181" s="5"/>
      <c r="O181" s="9"/>
      <c r="P181" s="9"/>
      <c r="Q181" s="9"/>
      <c r="R181" s="9"/>
      <c r="S181" s="9"/>
      <c r="T181" s="9"/>
      <c r="U181" s="82"/>
      <c r="V181" s="82"/>
      <c r="W181" s="82"/>
      <c r="X181" s="82"/>
      <c r="Y181" s="82"/>
      <c r="Z181" s="83"/>
      <c r="AA181" s="83"/>
      <c r="AB181" s="83"/>
      <c r="AC181" s="83"/>
      <c r="AD181" s="83"/>
      <c r="AE181" s="83"/>
      <c r="AF181" s="83"/>
      <c r="AG181" s="83"/>
      <c r="AH181" s="107"/>
      <c r="AI181" s="108"/>
      <c r="AJ181" s="83"/>
      <c r="AK181" s="83"/>
      <c r="AL181" s="108"/>
      <c r="AM181" s="108"/>
      <c r="AN181" s="108"/>
      <c r="AO181" s="108"/>
      <c r="AP181" s="82"/>
      <c r="AQ181" s="82"/>
      <c r="AR181" s="82"/>
      <c r="AS181" s="82"/>
      <c r="AT181" s="82"/>
      <c r="AU181" s="82"/>
      <c r="AV181" s="82"/>
      <c r="AW181" s="82"/>
      <c r="AX181" s="82"/>
      <c r="AY181" s="108"/>
      <c r="AZ181" s="82"/>
      <c r="BA181" s="82"/>
      <c r="BB181" s="82"/>
      <c r="BC181" s="82"/>
      <c r="BD181" s="82"/>
      <c r="BE181" s="82"/>
      <c r="BF181" s="82"/>
      <c r="BG181" s="136"/>
      <c r="BH181" s="85"/>
      <c r="BI181" s="82"/>
      <c r="BJ181" s="82"/>
    </row>
    <row r="182" spans="1:64" s="289" customFormat="1" ht="16" x14ac:dyDescent="0.75">
      <c r="B182" s="290"/>
      <c r="C182" s="291"/>
      <c r="D182" s="292" t="s">
        <v>0</v>
      </c>
      <c r="E182" s="293"/>
      <c r="F182" s="294"/>
      <c r="G182" s="290"/>
      <c r="H182" s="293"/>
      <c r="I182" s="295"/>
      <c r="J182" s="295"/>
      <c r="K182" s="295"/>
      <c r="L182" s="295"/>
      <c r="M182" s="295"/>
      <c r="N182" s="295"/>
      <c r="O182" s="295"/>
      <c r="P182" s="295"/>
      <c r="Q182" s="295"/>
      <c r="R182" s="295"/>
      <c r="S182" s="295"/>
      <c r="T182" s="295"/>
      <c r="U182" s="296"/>
      <c r="V182" s="296"/>
      <c r="W182" s="296"/>
      <c r="X182" s="296"/>
      <c r="Y182" s="296"/>
      <c r="Z182" s="296"/>
      <c r="AA182" s="296"/>
      <c r="AB182" s="296"/>
      <c r="AC182" s="296"/>
      <c r="AD182" s="296"/>
      <c r="AE182" s="296"/>
      <c r="AF182" s="296"/>
      <c r="AG182" s="296"/>
      <c r="AH182" s="295"/>
      <c r="AI182" s="296"/>
      <c r="AJ182" s="296"/>
      <c r="AK182" s="296"/>
      <c r="AL182" s="296"/>
      <c r="AM182" s="296"/>
      <c r="AN182" s="296"/>
      <c r="AO182" s="296"/>
      <c r="AP182" s="297"/>
      <c r="AQ182" s="297"/>
      <c r="AR182" s="297"/>
      <c r="AS182" s="297"/>
      <c r="AT182" s="297"/>
      <c r="AU182" s="297"/>
      <c r="AV182" s="297"/>
      <c r="AW182" s="297"/>
      <c r="AX182" s="297"/>
      <c r="AY182" s="296"/>
      <c r="AZ182" s="297"/>
      <c r="BA182" s="297"/>
      <c r="BB182" s="297"/>
      <c r="BC182" s="297"/>
      <c r="BD182" s="297"/>
      <c r="BE182" s="297"/>
      <c r="BF182" s="297"/>
      <c r="BG182" s="297"/>
      <c r="BH182" s="298"/>
      <c r="BI182" s="297"/>
      <c r="BJ182" s="297"/>
    </row>
    <row r="183" spans="1:64" s="259" customFormat="1" ht="58.5" customHeight="1" x14ac:dyDescent="0.7">
      <c r="A183" s="246" t="s">
        <v>1</v>
      </c>
      <c r="B183" s="246"/>
      <c r="C183" s="260" t="s">
        <v>2</v>
      </c>
      <c r="D183" s="246" t="s">
        <v>3</v>
      </c>
      <c r="E183" s="246" t="s">
        <v>4</v>
      </c>
      <c r="F183" s="261" t="s">
        <v>5</v>
      </c>
      <c r="G183" s="246" t="s">
        <v>6</v>
      </c>
      <c r="H183" s="246" t="s">
        <v>7</v>
      </c>
      <c r="I183" s="250" t="s">
        <v>8</v>
      </c>
      <c r="J183" s="250" t="s">
        <v>9</v>
      </c>
      <c r="K183" s="250" t="s">
        <v>10</v>
      </c>
      <c r="L183" s="250" t="s">
        <v>11</v>
      </c>
      <c r="M183" s="250" t="s">
        <v>12</v>
      </c>
      <c r="N183" s="250" t="s">
        <v>13</v>
      </c>
      <c r="O183" s="250" t="s">
        <v>14</v>
      </c>
      <c r="P183" s="250" t="s">
        <v>15</v>
      </c>
      <c r="Q183" s="250" t="s">
        <v>16</v>
      </c>
      <c r="R183" s="250" t="s">
        <v>17</v>
      </c>
      <c r="S183" s="250" t="s">
        <v>18</v>
      </c>
      <c r="T183" s="250" t="s">
        <v>19</v>
      </c>
      <c r="U183" s="250" t="s">
        <v>8</v>
      </c>
      <c r="V183" s="250" t="s">
        <v>9</v>
      </c>
      <c r="W183" s="250" t="s">
        <v>10</v>
      </c>
      <c r="X183" s="250" t="s">
        <v>11</v>
      </c>
      <c r="Y183" s="250" t="s">
        <v>12</v>
      </c>
      <c r="Z183" s="250" t="s">
        <v>13</v>
      </c>
      <c r="AA183" s="250" t="s">
        <v>14</v>
      </c>
      <c r="AB183" s="250" t="s">
        <v>15</v>
      </c>
      <c r="AC183" s="250" t="s">
        <v>16</v>
      </c>
      <c r="AD183" s="250" t="s">
        <v>17</v>
      </c>
      <c r="AE183" s="250" t="s">
        <v>18</v>
      </c>
      <c r="AF183" s="250" t="s">
        <v>19</v>
      </c>
      <c r="AG183" s="262" t="s">
        <v>20</v>
      </c>
      <c r="AH183" s="263" t="s">
        <v>21</v>
      </c>
      <c r="AI183" s="262" t="s">
        <v>22</v>
      </c>
      <c r="AJ183" s="262" t="s">
        <v>23</v>
      </c>
      <c r="AK183" s="262" t="s">
        <v>24</v>
      </c>
      <c r="AL183" s="253" t="s">
        <v>25</v>
      </c>
      <c r="AM183" s="253" t="s">
        <v>26</v>
      </c>
      <c r="AN183" s="253" t="s">
        <v>27</v>
      </c>
      <c r="AO183" s="253" t="s">
        <v>28</v>
      </c>
      <c r="AP183" s="254" t="s">
        <v>29</v>
      </c>
      <c r="AQ183" s="254" t="s">
        <v>30</v>
      </c>
      <c r="AR183" s="254" t="s">
        <v>31</v>
      </c>
      <c r="AS183" s="254" t="s">
        <v>32</v>
      </c>
      <c r="AT183" s="254" t="s">
        <v>33</v>
      </c>
      <c r="AU183" s="254" t="s">
        <v>34</v>
      </c>
      <c r="AV183" s="254" t="s">
        <v>35</v>
      </c>
      <c r="AW183" s="254" t="s">
        <v>36</v>
      </c>
      <c r="AX183" s="254" t="s">
        <v>37</v>
      </c>
      <c r="AY183" s="253" t="s">
        <v>38</v>
      </c>
      <c r="AZ183" s="254" t="s">
        <v>39</v>
      </c>
      <c r="BA183" s="254" t="s">
        <v>40</v>
      </c>
      <c r="BB183" s="254" t="s">
        <v>41</v>
      </c>
      <c r="BC183" s="254" t="s">
        <v>42</v>
      </c>
      <c r="BD183" s="254" t="s">
        <v>43</v>
      </c>
      <c r="BE183" s="254" t="s">
        <v>44</v>
      </c>
      <c r="BF183" s="254" t="s">
        <v>45</v>
      </c>
      <c r="BG183" s="255" t="s">
        <v>46</v>
      </c>
      <c r="BH183" s="254" t="s">
        <v>47</v>
      </c>
      <c r="BI183" s="256" t="s">
        <v>48</v>
      </c>
      <c r="BJ183" s="256" t="s">
        <v>49</v>
      </c>
      <c r="BK183" s="257" t="s">
        <v>50</v>
      </c>
      <c r="BL183" s="258"/>
    </row>
    <row r="184" spans="1:64" ht="20.25" customHeight="1" x14ac:dyDescent="0.75">
      <c r="A184" s="27"/>
      <c r="B184" s="429" t="s">
        <v>425</v>
      </c>
      <c r="C184" s="430"/>
      <c r="D184" s="431"/>
      <c r="E184" s="87"/>
      <c r="F184" s="88"/>
      <c r="G184" s="89"/>
      <c r="H184" s="90"/>
      <c r="I184" s="6">
        <f>I186+I190+I199+I202+I206+I210</f>
        <v>0</v>
      </c>
      <c r="J184" s="6">
        <f t="shared" ref="J184:BJ184" si="193">J186+J190+J199+J202+J206+J210</f>
        <v>0</v>
      </c>
      <c r="K184" s="6">
        <f t="shared" si="193"/>
        <v>0</v>
      </c>
      <c r="L184" s="6">
        <f t="shared" si="193"/>
        <v>0</v>
      </c>
      <c r="M184" s="6">
        <f t="shared" si="193"/>
        <v>0</v>
      </c>
      <c r="N184" s="6">
        <f t="shared" si="193"/>
        <v>0</v>
      </c>
      <c r="O184" s="6">
        <f t="shared" si="193"/>
        <v>0</v>
      </c>
      <c r="P184" s="6">
        <f t="shared" si="193"/>
        <v>0</v>
      </c>
      <c r="Q184" s="6">
        <f t="shared" si="193"/>
        <v>0</v>
      </c>
      <c r="R184" s="6">
        <f t="shared" si="193"/>
        <v>0</v>
      </c>
      <c r="S184" s="6">
        <f t="shared" si="193"/>
        <v>0</v>
      </c>
      <c r="T184" s="6">
        <f t="shared" si="193"/>
        <v>0</v>
      </c>
      <c r="U184" s="91">
        <f t="shared" si="193"/>
        <v>0</v>
      </c>
      <c r="V184" s="91">
        <f t="shared" si="193"/>
        <v>0</v>
      </c>
      <c r="W184" s="91">
        <f t="shared" si="193"/>
        <v>0</v>
      </c>
      <c r="X184" s="91">
        <f t="shared" si="193"/>
        <v>0</v>
      </c>
      <c r="Y184" s="91">
        <f t="shared" si="193"/>
        <v>0</v>
      </c>
      <c r="Z184" s="91">
        <f t="shared" si="193"/>
        <v>0</v>
      </c>
      <c r="AA184" s="91">
        <f t="shared" si="193"/>
        <v>0</v>
      </c>
      <c r="AB184" s="91">
        <f t="shared" si="193"/>
        <v>0</v>
      </c>
      <c r="AC184" s="91">
        <f t="shared" si="193"/>
        <v>0</v>
      </c>
      <c r="AD184" s="91">
        <f t="shared" si="193"/>
        <v>0</v>
      </c>
      <c r="AE184" s="91">
        <f t="shared" si="193"/>
        <v>0</v>
      </c>
      <c r="AF184" s="91">
        <f t="shared" si="193"/>
        <v>0</v>
      </c>
      <c r="AG184" s="91">
        <f t="shared" si="193"/>
        <v>0</v>
      </c>
      <c r="AH184" s="6"/>
      <c r="AI184" s="91"/>
      <c r="AJ184" s="91">
        <f t="shared" si="193"/>
        <v>12700</v>
      </c>
      <c r="AK184" s="91">
        <f t="shared" si="193"/>
        <v>12700</v>
      </c>
      <c r="AL184" s="91">
        <f t="shared" si="193"/>
        <v>0</v>
      </c>
      <c r="AM184" s="91">
        <f t="shared" si="193"/>
        <v>0</v>
      </c>
      <c r="AN184" s="91">
        <f t="shared" si="193"/>
        <v>0</v>
      </c>
      <c r="AO184" s="91">
        <f t="shared" si="193"/>
        <v>0</v>
      </c>
      <c r="AP184" s="91">
        <f t="shared" si="193"/>
        <v>0</v>
      </c>
      <c r="AQ184" s="91">
        <f t="shared" si="193"/>
        <v>0</v>
      </c>
      <c r="AR184" s="91">
        <f t="shared" si="193"/>
        <v>0</v>
      </c>
      <c r="AS184" s="91">
        <f t="shared" si="193"/>
        <v>0</v>
      </c>
      <c r="AT184" s="91">
        <f t="shared" si="193"/>
        <v>0</v>
      </c>
      <c r="AU184" s="91">
        <f t="shared" si="193"/>
        <v>0</v>
      </c>
      <c r="AV184" s="91">
        <f t="shared" si="193"/>
        <v>0</v>
      </c>
      <c r="AW184" s="91">
        <f t="shared" si="193"/>
        <v>0</v>
      </c>
      <c r="AX184" s="91">
        <f t="shared" si="193"/>
        <v>0</v>
      </c>
      <c r="AY184" s="91">
        <f t="shared" si="193"/>
        <v>0</v>
      </c>
      <c r="AZ184" s="91">
        <f t="shared" si="193"/>
        <v>0</v>
      </c>
      <c r="BA184" s="91">
        <f t="shared" si="193"/>
        <v>0</v>
      </c>
      <c r="BB184" s="91">
        <f t="shared" si="193"/>
        <v>0</v>
      </c>
      <c r="BC184" s="91">
        <f t="shared" si="193"/>
        <v>0</v>
      </c>
      <c r="BD184" s="91">
        <f t="shared" si="193"/>
        <v>0</v>
      </c>
      <c r="BE184" s="91">
        <f t="shared" si="193"/>
        <v>0</v>
      </c>
      <c r="BF184" s="91">
        <f t="shared" si="193"/>
        <v>0</v>
      </c>
      <c r="BG184" s="91">
        <f t="shared" si="193"/>
        <v>0</v>
      </c>
      <c r="BH184" s="91">
        <f t="shared" si="193"/>
        <v>12700</v>
      </c>
      <c r="BI184" s="91">
        <f t="shared" si="193"/>
        <v>0</v>
      </c>
      <c r="BJ184" s="91">
        <f t="shared" si="193"/>
        <v>0</v>
      </c>
      <c r="BK184" s="105"/>
      <c r="BL184" s="27"/>
    </row>
    <row r="185" spans="1:64" ht="30.75" customHeight="1" x14ac:dyDescent="0.75">
      <c r="A185" s="27"/>
      <c r="B185" s="404" t="s">
        <v>53</v>
      </c>
      <c r="C185" s="432" t="s">
        <v>426</v>
      </c>
      <c r="D185" s="433"/>
      <c r="E185" s="433"/>
      <c r="F185" s="434"/>
      <c r="G185" s="404"/>
      <c r="H185" s="404"/>
      <c r="I185" s="7"/>
      <c r="J185" s="110"/>
      <c r="K185" s="110"/>
      <c r="L185" s="110"/>
      <c r="M185" s="110"/>
      <c r="N185" s="110"/>
      <c r="O185" s="110"/>
      <c r="P185" s="110"/>
      <c r="Q185" s="110"/>
      <c r="R185" s="110"/>
      <c r="S185" s="110"/>
      <c r="T185" s="110"/>
      <c r="U185" s="111"/>
      <c r="V185" s="111"/>
      <c r="W185" s="111"/>
      <c r="X185" s="111"/>
      <c r="Y185" s="111"/>
      <c r="Z185" s="111"/>
      <c r="AA185" s="111"/>
      <c r="AB185" s="111"/>
      <c r="AC185" s="111"/>
      <c r="AD185" s="111"/>
      <c r="AE185" s="111"/>
      <c r="AF185" s="111"/>
      <c r="AG185" s="111"/>
      <c r="AH185" s="30"/>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45">
        <f>SUM(AN185:BF185)</f>
        <v>0</v>
      </c>
      <c r="BH185" s="45">
        <f>SUM(AK185-BG185)</f>
        <v>0</v>
      </c>
      <c r="BI185" s="32"/>
      <c r="BJ185" s="32"/>
      <c r="BK185" s="33"/>
      <c r="BL185" s="27"/>
    </row>
    <row r="186" spans="1:64" s="227" customFormat="1" ht="28.5" customHeight="1" x14ac:dyDescent="0.75">
      <c r="A186" s="223"/>
      <c r="B186" s="93" t="s">
        <v>376</v>
      </c>
      <c r="C186" s="229" t="s">
        <v>427</v>
      </c>
      <c r="D186" s="212" t="s">
        <v>428</v>
      </c>
      <c r="E186" s="235"/>
      <c r="F186" s="236"/>
      <c r="G186" s="237"/>
      <c r="H186" s="235"/>
      <c r="I186" s="238">
        <f>SUM(I187:I189)</f>
        <v>0</v>
      </c>
      <c r="J186" s="238">
        <f t="shared" ref="J186:BJ186" si="194">SUM(J187:J189)</f>
        <v>0</v>
      </c>
      <c r="K186" s="238">
        <f t="shared" si="194"/>
        <v>0</v>
      </c>
      <c r="L186" s="238">
        <f t="shared" si="194"/>
        <v>0</v>
      </c>
      <c r="M186" s="238">
        <f t="shared" si="194"/>
        <v>0</v>
      </c>
      <c r="N186" s="238">
        <f t="shared" si="194"/>
        <v>0</v>
      </c>
      <c r="O186" s="238">
        <f t="shared" si="194"/>
        <v>0</v>
      </c>
      <c r="P186" s="238">
        <f t="shared" si="194"/>
        <v>0</v>
      </c>
      <c r="Q186" s="238">
        <f t="shared" si="194"/>
        <v>0</v>
      </c>
      <c r="R186" s="238">
        <f t="shared" si="194"/>
        <v>0</v>
      </c>
      <c r="S186" s="238">
        <f t="shared" si="194"/>
        <v>0</v>
      </c>
      <c r="T186" s="238">
        <f t="shared" si="194"/>
        <v>0</v>
      </c>
      <c r="U186" s="239">
        <f t="shared" si="194"/>
        <v>0</v>
      </c>
      <c r="V186" s="239">
        <f t="shared" si="194"/>
        <v>0</v>
      </c>
      <c r="W186" s="239">
        <f t="shared" si="194"/>
        <v>0</v>
      </c>
      <c r="X186" s="239">
        <f t="shared" si="194"/>
        <v>0</v>
      </c>
      <c r="Y186" s="239">
        <f t="shared" si="194"/>
        <v>0</v>
      </c>
      <c r="Z186" s="239">
        <f t="shared" si="194"/>
        <v>0</v>
      </c>
      <c r="AA186" s="239">
        <f t="shared" si="194"/>
        <v>0</v>
      </c>
      <c r="AB186" s="239">
        <f t="shared" si="194"/>
        <v>0</v>
      </c>
      <c r="AC186" s="239">
        <f t="shared" si="194"/>
        <v>0</v>
      </c>
      <c r="AD186" s="239">
        <f t="shared" si="194"/>
        <v>0</v>
      </c>
      <c r="AE186" s="239">
        <f t="shared" si="194"/>
        <v>0</v>
      </c>
      <c r="AF186" s="239">
        <f t="shared" si="194"/>
        <v>0</v>
      </c>
      <c r="AG186" s="239">
        <f t="shared" si="194"/>
        <v>0</v>
      </c>
      <c r="AH186" s="224"/>
      <c r="AI186" s="225"/>
      <c r="AJ186" s="239">
        <f t="shared" si="194"/>
        <v>3000</v>
      </c>
      <c r="AK186" s="239">
        <f t="shared" si="194"/>
        <v>3000</v>
      </c>
      <c r="AL186" s="239">
        <f t="shared" si="194"/>
        <v>0</v>
      </c>
      <c r="AM186" s="239">
        <f t="shared" si="194"/>
        <v>0</v>
      </c>
      <c r="AN186" s="239">
        <f t="shared" si="194"/>
        <v>0</v>
      </c>
      <c r="AO186" s="239">
        <f t="shared" si="194"/>
        <v>0</v>
      </c>
      <c r="AP186" s="239">
        <f t="shared" si="194"/>
        <v>0</v>
      </c>
      <c r="AQ186" s="239">
        <f t="shared" si="194"/>
        <v>0</v>
      </c>
      <c r="AR186" s="239">
        <f t="shared" si="194"/>
        <v>0</v>
      </c>
      <c r="AS186" s="239">
        <f t="shared" si="194"/>
        <v>0</v>
      </c>
      <c r="AT186" s="239">
        <f t="shared" si="194"/>
        <v>0</v>
      </c>
      <c r="AU186" s="239">
        <f t="shared" si="194"/>
        <v>0</v>
      </c>
      <c r="AV186" s="239">
        <f t="shared" si="194"/>
        <v>0</v>
      </c>
      <c r="AW186" s="239">
        <f t="shared" si="194"/>
        <v>0</v>
      </c>
      <c r="AX186" s="239">
        <f t="shared" si="194"/>
        <v>0</v>
      </c>
      <c r="AY186" s="239">
        <f t="shared" si="194"/>
        <v>0</v>
      </c>
      <c r="AZ186" s="239">
        <f t="shared" si="194"/>
        <v>0</v>
      </c>
      <c r="BA186" s="239">
        <f t="shared" si="194"/>
        <v>0</v>
      </c>
      <c r="BB186" s="239">
        <f t="shared" si="194"/>
        <v>0</v>
      </c>
      <c r="BC186" s="239">
        <f t="shared" si="194"/>
        <v>0</v>
      </c>
      <c r="BD186" s="239">
        <f t="shared" si="194"/>
        <v>0</v>
      </c>
      <c r="BE186" s="239">
        <f t="shared" si="194"/>
        <v>0</v>
      </c>
      <c r="BF186" s="239">
        <f t="shared" si="194"/>
        <v>0</v>
      </c>
      <c r="BG186" s="239">
        <f t="shared" si="194"/>
        <v>0</v>
      </c>
      <c r="BH186" s="239">
        <f t="shared" si="194"/>
        <v>3000</v>
      </c>
      <c r="BI186" s="239">
        <f t="shared" si="194"/>
        <v>0</v>
      </c>
      <c r="BJ186" s="239">
        <f t="shared" si="194"/>
        <v>0</v>
      </c>
      <c r="BK186" s="226"/>
      <c r="BL186" s="223"/>
    </row>
    <row r="187" spans="1:64" s="59" customFormat="1" ht="24" customHeight="1" x14ac:dyDescent="0.75">
      <c r="A187" s="55"/>
      <c r="B187" s="273" t="s">
        <v>59</v>
      </c>
      <c r="C187" s="112" t="s">
        <v>429</v>
      </c>
      <c r="D187" s="49" t="s">
        <v>430</v>
      </c>
      <c r="E187" s="113"/>
      <c r="F187" s="114"/>
      <c r="G187" s="114"/>
      <c r="H187" s="15" t="s">
        <v>14</v>
      </c>
      <c r="I187" s="10"/>
      <c r="J187" s="10"/>
      <c r="K187" s="10"/>
      <c r="L187" s="10"/>
      <c r="M187" s="10"/>
      <c r="N187" s="10"/>
      <c r="O187" s="10"/>
      <c r="P187" s="10"/>
      <c r="Q187" s="10"/>
      <c r="R187" s="10"/>
      <c r="S187" s="10"/>
      <c r="T187" s="10"/>
      <c r="U187" s="39">
        <f>SUM(I187*$U$299)</f>
        <v>0</v>
      </c>
      <c r="V187" s="39">
        <f>SUM(J187*$V$299)</f>
        <v>0</v>
      </c>
      <c r="W187" s="39">
        <f>SUM(K187*$W$299)</f>
        <v>0</v>
      </c>
      <c r="X187" s="39">
        <f>SUM(L187*$X$299)</f>
        <v>0</v>
      </c>
      <c r="Y187" s="39">
        <f>SUM(M187*$Y$299)</f>
        <v>0</v>
      </c>
      <c r="Z187" s="40">
        <f>SUM(N187*$Z$299)</f>
        <v>0</v>
      </c>
      <c r="AA187" s="40">
        <f>SUM(O187*$AA$299)</f>
        <v>0</v>
      </c>
      <c r="AB187" s="40" t="s">
        <v>63</v>
      </c>
      <c r="AC187" s="40" t="s">
        <v>63</v>
      </c>
      <c r="AD187" s="40"/>
      <c r="AE187" s="40" t="s">
        <v>63</v>
      </c>
      <c r="AF187" s="40" t="s">
        <v>63</v>
      </c>
      <c r="AG187" s="40">
        <f t="shared" ref="AG187:AG188" si="195">SUM($U187:$AF187)</f>
        <v>0</v>
      </c>
      <c r="AH187" s="41"/>
      <c r="AI187" s="42"/>
      <c r="AJ187" s="42">
        <f t="shared" ref="AJ187:AJ189" si="196">SUM(AH187*AI187)</f>
        <v>0</v>
      </c>
      <c r="AK187" s="43">
        <f t="shared" ref="AK187:AK189" si="197">SUM(AG187+AJ187)</f>
        <v>0</v>
      </c>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109">
        <f t="shared" ref="BG187:BG189" si="198">SUM(AL187:BF187)</f>
        <v>0</v>
      </c>
      <c r="BH187" s="44">
        <f>$AK187-$BG187</f>
        <v>0</v>
      </c>
      <c r="BI187" s="57"/>
      <c r="BJ187" s="57"/>
      <c r="BK187" s="58"/>
      <c r="BL187" s="55"/>
    </row>
    <row r="188" spans="1:64" s="59" customFormat="1" ht="27" customHeight="1" x14ac:dyDescent="0.75">
      <c r="A188" s="55"/>
      <c r="B188" s="273" t="s">
        <v>59</v>
      </c>
      <c r="C188" s="112" t="s">
        <v>431</v>
      </c>
      <c r="D188" s="49" t="s">
        <v>432</v>
      </c>
      <c r="E188" s="113"/>
      <c r="F188" s="114"/>
      <c r="G188" s="114"/>
      <c r="H188" s="113" t="s">
        <v>14</v>
      </c>
      <c r="I188" s="10"/>
      <c r="J188" s="10"/>
      <c r="K188" s="10"/>
      <c r="L188" s="10"/>
      <c r="M188" s="10"/>
      <c r="N188" s="10"/>
      <c r="O188" s="10"/>
      <c r="P188" s="10"/>
      <c r="Q188" s="10"/>
      <c r="R188" s="10"/>
      <c r="S188" s="10"/>
      <c r="T188" s="10"/>
      <c r="U188" s="39">
        <f>SUM(I188*$U$299)</f>
        <v>0</v>
      </c>
      <c r="V188" s="39">
        <f>SUM(J188*$V$299)</f>
        <v>0</v>
      </c>
      <c r="W188" s="39">
        <f>SUM(K188*$W$299)</f>
        <v>0</v>
      </c>
      <c r="X188" s="39">
        <f>SUM(L188*$X$299)</f>
        <v>0</v>
      </c>
      <c r="Y188" s="39">
        <f>SUM(M188*$Y$299)</f>
        <v>0</v>
      </c>
      <c r="Z188" s="40">
        <f>SUM(N188*$Z$299)</f>
        <v>0</v>
      </c>
      <c r="AA188" s="40">
        <f>SUM(O188*$AA$299)</f>
        <v>0</v>
      </c>
      <c r="AB188" s="40" t="s">
        <v>63</v>
      </c>
      <c r="AC188" s="40" t="s">
        <v>63</v>
      </c>
      <c r="AD188" s="40"/>
      <c r="AE188" s="40" t="s">
        <v>63</v>
      </c>
      <c r="AF188" s="40" t="s">
        <v>63</v>
      </c>
      <c r="AG188" s="40">
        <f t="shared" si="195"/>
        <v>0</v>
      </c>
      <c r="AH188" s="41"/>
      <c r="AI188" s="42"/>
      <c r="AJ188" s="42">
        <f t="shared" si="196"/>
        <v>0</v>
      </c>
      <c r="AK188" s="43">
        <f t="shared" si="197"/>
        <v>0</v>
      </c>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109">
        <f t="shared" si="198"/>
        <v>0</v>
      </c>
      <c r="BH188" s="44">
        <f>$AK188-$BG188</f>
        <v>0</v>
      </c>
      <c r="BI188" s="57"/>
      <c r="BJ188" s="57"/>
      <c r="BK188" s="58"/>
      <c r="BL188" s="55"/>
    </row>
    <row r="189" spans="1:64" s="187" customFormat="1" ht="26.25" customHeight="1" x14ac:dyDescent="0.75">
      <c r="A189" s="183"/>
      <c r="B189" s="210" t="s">
        <v>70</v>
      </c>
      <c r="C189" s="173" t="s">
        <v>433</v>
      </c>
      <c r="D189" s="188" t="s">
        <v>434</v>
      </c>
      <c r="E189" s="203"/>
      <c r="F189" s="204"/>
      <c r="G189" s="204"/>
      <c r="H189" s="203"/>
      <c r="I189" s="205"/>
      <c r="J189" s="205"/>
      <c r="K189" s="205"/>
      <c r="L189" s="205"/>
      <c r="M189" s="205"/>
      <c r="N189" s="205"/>
      <c r="O189" s="205"/>
      <c r="P189" s="205"/>
      <c r="Q189" s="205"/>
      <c r="R189" s="205"/>
      <c r="S189" s="205"/>
      <c r="T189" s="205"/>
      <c r="U189" s="176"/>
      <c r="V189" s="176"/>
      <c r="W189" s="176"/>
      <c r="X189" s="176"/>
      <c r="Y189" s="176"/>
      <c r="Z189" s="177"/>
      <c r="AA189" s="176"/>
      <c r="AB189" s="176"/>
      <c r="AC189" s="176"/>
      <c r="AD189" s="176"/>
      <c r="AE189" s="177"/>
      <c r="AF189" s="177"/>
      <c r="AG189" s="177"/>
      <c r="AH189" s="178">
        <v>1</v>
      </c>
      <c r="AI189" s="177">
        <v>3000</v>
      </c>
      <c r="AJ189" s="177">
        <f t="shared" si="196"/>
        <v>3000</v>
      </c>
      <c r="AK189" s="177">
        <f t="shared" si="197"/>
        <v>3000</v>
      </c>
      <c r="AL189" s="184"/>
      <c r="AM189" s="184"/>
      <c r="AN189" s="184"/>
      <c r="AO189" s="184"/>
      <c r="AP189" s="184"/>
      <c r="AQ189" s="184"/>
      <c r="AR189" s="184"/>
      <c r="AS189" s="184"/>
      <c r="AT189" s="184"/>
      <c r="AU189" s="184"/>
      <c r="AV189" s="184"/>
      <c r="AW189" s="184"/>
      <c r="AX189" s="184"/>
      <c r="AY189" s="184"/>
      <c r="AZ189" s="184"/>
      <c r="BA189" s="184"/>
      <c r="BB189" s="184"/>
      <c r="BC189" s="184"/>
      <c r="BD189" s="184"/>
      <c r="BE189" s="184"/>
      <c r="BF189" s="184"/>
      <c r="BG189" s="109">
        <f t="shared" si="198"/>
        <v>0</v>
      </c>
      <c r="BH189" s="177">
        <f>$AK189-$BG189</f>
        <v>3000</v>
      </c>
      <c r="BI189" s="185"/>
      <c r="BJ189" s="185"/>
      <c r="BK189" s="186"/>
      <c r="BL189" s="183"/>
    </row>
    <row r="190" spans="1:64" s="241" customFormat="1" ht="39.75" customHeight="1" x14ac:dyDescent="0.75">
      <c r="A190" s="240"/>
      <c r="B190" s="228" t="s">
        <v>55</v>
      </c>
      <c r="C190" s="229" t="s">
        <v>435</v>
      </c>
      <c r="D190" s="212" t="s">
        <v>436</v>
      </c>
      <c r="E190" s="213" t="s">
        <v>437</v>
      </c>
      <c r="F190" s="237"/>
      <c r="G190" s="237"/>
      <c r="H190" s="235"/>
      <c r="I190" s="238">
        <f t="shared" ref="I190:BJ190" si="199">SUM(I191:I198)</f>
        <v>0</v>
      </c>
      <c r="J190" s="238">
        <f t="shared" si="199"/>
        <v>0</v>
      </c>
      <c r="K190" s="238">
        <f t="shared" si="199"/>
        <v>0</v>
      </c>
      <c r="L190" s="238">
        <f t="shared" si="199"/>
        <v>0</v>
      </c>
      <c r="M190" s="238">
        <f t="shared" si="199"/>
        <v>0</v>
      </c>
      <c r="N190" s="238">
        <f t="shared" si="199"/>
        <v>0</v>
      </c>
      <c r="O190" s="238">
        <f t="shared" si="199"/>
        <v>0</v>
      </c>
      <c r="P190" s="238">
        <f t="shared" si="199"/>
        <v>0</v>
      </c>
      <c r="Q190" s="238">
        <f t="shared" si="199"/>
        <v>0</v>
      </c>
      <c r="R190" s="238">
        <f t="shared" si="199"/>
        <v>0</v>
      </c>
      <c r="S190" s="238">
        <f t="shared" si="199"/>
        <v>0</v>
      </c>
      <c r="T190" s="238">
        <f t="shared" si="199"/>
        <v>0</v>
      </c>
      <c r="U190" s="239">
        <f t="shared" si="199"/>
        <v>0</v>
      </c>
      <c r="V190" s="239">
        <f t="shared" si="199"/>
        <v>0</v>
      </c>
      <c r="W190" s="239">
        <f t="shared" si="199"/>
        <v>0</v>
      </c>
      <c r="X190" s="239">
        <f t="shared" si="199"/>
        <v>0</v>
      </c>
      <c r="Y190" s="239">
        <f t="shared" si="199"/>
        <v>0</v>
      </c>
      <c r="Z190" s="239">
        <f t="shared" si="199"/>
        <v>0</v>
      </c>
      <c r="AA190" s="239">
        <f t="shared" si="199"/>
        <v>0</v>
      </c>
      <c r="AB190" s="239">
        <f t="shared" si="199"/>
        <v>0</v>
      </c>
      <c r="AC190" s="239">
        <f t="shared" si="199"/>
        <v>0</v>
      </c>
      <c r="AD190" s="239">
        <f t="shared" si="199"/>
        <v>0</v>
      </c>
      <c r="AE190" s="239">
        <f t="shared" si="199"/>
        <v>0</v>
      </c>
      <c r="AF190" s="239">
        <f t="shared" si="199"/>
        <v>0</v>
      </c>
      <c r="AG190" s="239">
        <f t="shared" si="199"/>
        <v>0</v>
      </c>
      <c r="AH190" s="238"/>
      <c r="AI190" s="239"/>
      <c r="AJ190" s="239">
        <f t="shared" si="199"/>
        <v>4500</v>
      </c>
      <c r="AK190" s="239">
        <f t="shared" si="199"/>
        <v>4500</v>
      </c>
      <c r="AL190" s="239">
        <f t="shared" si="199"/>
        <v>0</v>
      </c>
      <c r="AM190" s="239">
        <f t="shared" si="199"/>
        <v>0</v>
      </c>
      <c r="AN190" s="239">
        <f t="shared" si="199"/>
        <v>0</v>
      </c>
      <c r="AO190" s="239">
        <f t="shared" si="199"/>
        <v>0</v>
      </c>
      <c r="AP190" s="239">
        <f t="shared" si="199"/>
        <v>0</v>
      </c>
      <c r="AQ190" s="239">
        <f t="shared" si="199"/>
        <v>0</v>
      </c>
      <c r="AR190" s="239">
        <f t="shared" si="199"/>
        <v>0</v>
      </c>
      <c r="AS190" s="239">
        <f t="shared" si="199"/>
        <v>0</v>
      </c>
      <c r="AT190" s="239">
        <f t="shared" si="199"/>
        <v>0</v>
      </c>
      <c r="AU190" s="239">
        <f t="shared" si="199"/>
        <v>0</v>
      </c>
      <c r="AV190" s="239">
        <f t="shared" si="199"/>
        <v>0</v>
      </c>
      <c r="AW190" s="239">
        <f t="shared" si="199"/>
        <v>0</v>
      </c>
      <c r="AX190" s="239">
        <f t="shared" si="199"/>
        <v>0</v>
      </c>
      <c r="AY190" s="239">
        <f t="shared" si="199"/>
        <v>0</v>
      </c>
      <c r="AZ190" s="239">
        <f t="shared" si="199"/>
        <v>0</v>
      </c>
      <c r="BA190" s="239">
        <f t="shared" si="199"/>
        <v>0</v>
      </c>
      <c r="BB190" s="239">
        <f t="shared" si="199"/>
        <v>0</v>
      </c>
      <c r="BC190" s="239">
        <f t="shared" si="199"/>
        <v>0</v>
      </c>
      <c r="BD190" s="239">
        <f t="shared" si="199"/>
        <v>0</v>
      </c>
      <c r="BE190" s="239">
        <f t="shared" si="199"/>
        <v>0</v>
      </c>
      <c r="BF190" s="239">
        <f t="shared" si="199"/>
        <v>0</v>
      </c>
      <c r="BG190" s="239">
        <f t="shared" si="199"/>
        <v>0</v>
      </c>
      <c r="BH190" s="239">
        <f t="shared" si="199"/>
        <v>4500</v>
      </c>
      <c r="BI190" s="239">
        <f t="shared" si="199"/>
        <v>0</v>
      </c>
      <c r="BJ190" s="239">
        <f t="shared" si="199"/>
        <v>0</v>
      </c>
      <c r="BK190" s="226"/>
      <c r="BL190" s="240"/>
    </row>
    <row r="191" spans="1:64" s="59" customFormat="1" ht="47.25" customHeight="1" x14ac:dyDescent="0.75">
      <c r="A191" s="55"/>
      <c r="B191" s="273" t="s">
        <v>59</v>
      </c>
      <c r="C191" s="112" t="s">
        <v>438</v>
      </c>
      <c r="D191" s="49" t="s">
        <v>439</v>
      </c>
      <c r="E191" s="49" t="s">
        <v>440</v>
      </c>
      <c r="F191" s="16"/>
      <c r="G191" s="114"/>
      <c r="H191" s="113" t="s">
        <v>8</v>
      </c>
      <c r="I191" s="10"/>
      <c r="J191" s="10"/>
      <c r="K191" s="10"/>
      <c r="L191" s="10"/>
      <c r="M191" s="10"/>
      <c r="N191" s="10"/>
      <c r="O191" s="10"/>
      <c r="P191" s="10"/>
      <c r="Q191" s="10"/>
      <c r="R191" s="10"/>
      <c r="S191" s="10"/>
      <c r="T191" s="10"/>
      <c r="U191" s="39">
        <f t="shared" ref="U191:U196" si="200">SUM(I191*$U$299)</f>
        <v>0</v>
      </c>
      <c r="V191" s="39">
        <f t="shared" ref="V191:V196" si="201">SUM(J191*$V$299)</f>
        <v>0</v>
      </c>
      <c r="W191" s="39">
        <f t="shared" ref="W191:W196" si="202">SUM(K191*$W$299)</f>
        <v>0</v>
      </c>
      <c r="X191" s="39">
        <f t="shared" ref="X191:X196" si="203">SUM(L191*$X$299)</f>
        <v>0</v>
      </c>
      <c r="Y191" s="39">
        <f t="shared" ref="Y191:Y196" si="204">SUM(M191*$Y$299)</f>
        <v>0</v>
      </c>
      <c r="Z191" s="40">
        <f t="shared" ref="Z191:Z196" si="205">SUM(N191*$Z$299)</f>
        <v>0</v>
      </c>
      <c r="AA191" s="40">
        <f t="shared" ref="AA191:AA196" si="206">SUM(O191*$AA$299)</f>
        <v>0</v>
      </c>
      <c r="AB191" s="40" t="s">
        <v>63</v>
      </c>
      <c r="AC191" s="40" t="s">
        <v>63</v>
      </c>
      <c r="AD191" s="40"/>
      <c r="AE191" s="40" t="s">
        <v>63</v>
      </c>
      <c r="AF191" s="40" t="s">
        <v>63</v>
      </c>
      <c r="AG191" s="40">
        <f t="shared" ref="AG191:AG195" si="207">SUM($U191:$AF191)</f>
        <v>0</v>
      </c>
      <c r="AH191" s="41"/>
      <c r="AI191" s="42"/>
      <c r="AJ191" s="42">
        <f t="shared" ref="AJ191:AJ198" si="208">SUM(AH191*AI191)</f>
        <v>0</v>
      </c>
      <c r="AK191" s="43">
        <f t="shared" ref="AK191:AK198" si="209">SUM(AG191+AJ191)</f>
        <v>0</v>
      </c>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109">
        <f t="shared" ref="BG191:BG198" si="210">SUM(AL191:BF191)</f>
        <v>0</v>
      </c>
      <c r="BH191" s="44">
        <f t="shared" ref="BH191:BH196" si="211">$AK191-$BG191</f>
        <v>0</v>
      </c>
      <c r="BI191" s="57"/>
      <c r="BJ191" s="57"/>
      <c r="BK191" s="58"/>
      <c r="BL191" s="55"/>
    </row>
    <row r="192" spans="1:64" s="59" customFormat="1" ht="47.25" customHeight="1" x14ac:dyDescent="0.75">
      <c r="A192" s="55"/>
      <c r="B192" s="273" t="s">
        <v>59</v>
      </c>
      <c r="C192" s="112" t="s">
        <v>441</v>
      </c>
      <c r="D192" s="49" t="s">
        <v>442</v>
      </c>
      <c r="E192" s="49" t="s">
        <v>440</v>
      </c>
      <c r="F192" s="16"/>
      <c r="G192" s="114"/>
      <c r="H192" s="113" t="s">
        <v>8</v>
      </c>
      <c r="I192" s="10"/>
      <c r="J192" s="10"/>
      <c r="K192" s="10"/>
      <c r="L192" s="10"/>
      <c r="M192" s="10"/>
      <c r="N192" s="10"/>
      <c r="O192" s="10"/>
      <c r="P192" s="10"/>
      <c r="Q192" s="10"/>
      <c r="R192" s="10"/>
      <c r="S192" s="10"/>
      <c r="T192" s="10"/>
      <c r="U192" s="39">
        <f t="shared" si="200"/>
        <v>0</v>
      </c>
      <c r="V192" s="39">
        <f t="shared" si="201"/>
        <v>0</v>
      </c>
      <c r="W192" s="39">
        <f t="shared" si="202"/>
        <v>0</v>
      </c>
      <c r="X192" s="39">
        <f t="shared" si="203"/>
        <v>0</v>
      </c>
      <c r="Y192" s="39">
        <f t="shared" si="204"/>
        <v>0</v>
      </c>
      <c r="Z192" s="40">
        <f t="shared" si="205"/>
        <v>0</v>
      </c>
      <c r="AA192" s="40">
        <f t="shared" si="206"/>
        <v>0</v>
      </c>
      <c r="AB192" s="40" t="s">
        <v>63</v>
      </c>
      <c r="AC192" s="40" t="s">
        <v>63</v>
      </c>
      <c r="AD192" s="40"/>
      <c r="AE192" s="40" t="s">
        <v>63</v>
      </c>
      <c r="AF192" s="40" t="s">
        <v>63</v>
      </c>
      <c r="AG192" s="40">
        <f t="shared" si="207"/>
        <v>0</v>
      </c>
      <c r="AH192" s="41"/>
      <c r="AI192" s="42"/>
      <c r="AJ192" s="42">
        <f t="shared" ref="AJ192" si="212">SUM(AH192*AI192)</f>
        <v>0</v>
      </c>
      <c r="AK192" s="43">
        <f t="shared" ref="AK192" si="213">SUM(AG192+AJ192)</f>
        <v>0</v>
      </c>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109">
        <f t="shared" si="210"/>
        <v>0</v>
      </c>
      <c r="BH192" s="44">
        <f t="shared" si="211"/>
        <v>0</v>
      </c>
      <c r="BI192" s="57"/>
      <c r="BJ192" s="57"/>
      <c r="BK192" s="58"/>
      <c r="BL192" s="55"/>
    </row>
    <row r="193" spans="1:64" s="59" customFormat="1" ht="63" customHeight="1" x14ac:dyDescent="0.75">
      <c r="A193" s="55"/>
      <c r="B193" s="273" t="s">
        <v>59</v>
      </c>
      <c r="C193" s="112" t="s">
        <v>443</v>
      </c>
      <c r="D193" s="49" t="s">
        <v>444</v>
      </c>
      <c r="E193" s="113"/>
      <c r="F193" s="114"/>
      <c r="G193" s="114"/>
      <c r="H193" s="115" t="s">
        <v>14</v>
      </c>
      <c r="I193" s="10"/>
      <c r="J193" s="10"/>
      <c r="K193" s="10"/>
      <c r="L193" s="10"/>
      <c r="M193" s="10"/>
      <c r="N193" s="10"/>
      <c r="O193" s="10"/>
      <c r="P193" s="10"/>
      <c r="Q193" s="10"/>
      <c r="R193" s="10"/>
      <c r="S193" s="10"/>
      <c r="T193" s="10"/>
      <c r="U193" s="39">
        <f t="shared" si="200"/>
        <v>0</v>
      </c>
      <c r="V193" s="39">
        <f t="shared" si="201"/>
        <v>0</v>
      </c>
      <c r="W193" s="39">
        <f t="shared" si="202"/>
        <v>0</v>
      </c>
      <c r="X193" s="39">
        <f t="shared" si="203"/>
        <v>0</v>
      </c>
      <c r="Y193" s="39">
        <f t="shared" si="204"/>
        <v>0</v>
      </c>
      <c r="Z193" s="40">
        <f t="shared" si="205"/>
        <v>0</v>
      </c>
      <c r="AA193" s="40">
        <f t="shared" si="206"/>
        <v>0</v>
      </c>
      <c r="AB193" s="40" t="s">
        <v>63</v>
      </c>
      <c r="AC193" s="40" t="s">
        <v>63</v>
      </c>
      <c r="AD193" s="40"/>
      <c r="AE193" s="40" t="s">
        <v>63</v>
      </c>
      <c r="AF193" s="40" t="s">
        <v>63</v>
      </c>
      <c r="AG193" s="40">
        <f t="shared" si="207"/>
        <v>0</v>
      </c>
      <c r="AH193" s="41"/>
      <c r="AI193" s="42"/>
      <c r="AJ193" s="42">
        <f t="shared" si="208"/>
        <v>0</v>
      </c>
      <c r="AK193" s="43">
        <f t="shared" si="209"/>
        <v>0</v>
      </c>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109">
        <f t="shared" si="210"/>
        <v>0</v>
      </c>
      <c r="BH193" s="44">
        <f t="shared" si="211"/>
        <v>0</v>
      </c>
      <c r="BI193" s="57"/>
      <c r="BJ193" s="57"/>
      <c r="BK193" s="58"/>
      <c r="BL193" s="55"/>
    </row>
    <row r="194" spans="1:64" s="59" customFormat="1" ht="70.5" customHeight="1" x14ac:dyDescent="0.75">
      <c r="A194" s="55"/>
      <c r="B194" s="273" t="s">
        <v>59</v>
      </c>
      <c r="C194" s="112" t="s">
        <v>445</v>
      </c>
      <c r="D194" s="49" t="s">
        <v>446</v>
      </c>
      <c r="E194" s="113"/>
      <c r="F194" s="114"/>
      <c r="G194" s="114"/>
      <c r="H194" s="113" t="s">
        <v>14</v>
      </c>
      <c r="I194" s="10"/>
      <c r="J194" s="10"/>
      <c r="K194" s="10"/>
      <c r="L194" s="10"/>
      <c r="M194" s="10"/>
      <c r="N194" s="10"/>
      <c r="O194" s="10"/>
      <c r="P194" s="10"/>
      <c r="Q194" s="10"/>
      <c r="R194" s="10"/>
      <c r="S194" s="10"/>
      <c r="T194" s="10"/>
      <c r="U194" s="39">
        <f t="shared" si="200"/>
        <v>0</v>
      </c>
      <c r="V194" s="39">
        <f t="shared" si="201"/>
        <v>0</v>
      </c>
      <c r="W194" s="39">
        <f t="shared" si="202"/>
        <v>0</v>
      </c>
      <c r="X194" s="39">
        <f t="shared" si="203"/>
        <v>0</v>
      </c>
      <c r="Y194" s="39">
        <f t="shared" si="204"/>
        <v>0</v>
      </c>
      <c r="Z194" s="40">
        <f t="shared" si="205"/>
        <v>0</v>
      </c>
      <c r="AA194" s="40">
        <f t="shared" si="206"/>
        <v>0</v>
      </c>
      <c r="AB194" s="40" t="s">
        <v>63</v>
      </c>
      <c r="AC194" s="40" t="s">
        <v>63</v>
      </c>
      <c r="AD194" s="40"/>
      <c r="AE194" s="40" t="s">
        <v>63</v>
      </c>
      <c r="AF194" s="40" t="s">
        <v>63</v>
      </c>
      <c r="AG194" s="40">
        <f t="shared" si="207"/>
        <v>0</v>
      </c>
      <c r="AH194" s="41"/>
      <c r="AI194" s="42"/>
      <c r="AJ194" s="42">
        <f t="shared" si="208"/>
        <v>0</v>
      </c>
      <c r="AK194" s="43">
        <f t="shared" si="209"/>
        <v>0</v>
      </c>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109">
        <f t="shared" si="210"/>
        <v>0</v>
      </c>
      <c r="BH194" s="44">
        <f t="shared" si="211"/>
        <v>0</v>
      </c>
      <c r="BI194" s="57"/>
      <c r="BJ194" s="57"/>
      <c r="BK194" s="58"/>
      <c r="BL194" s="55"/>
    </row>
    <row r="195" spans="1:64" s="59" customFormat="1" ht="60" customHeight="1" x14ac:dyDescent="0.75">
      <c r="A195" s="55"/>
      <c r="B195" s="273" t="s">
        <v>59</v>
      </c>
      <c r="C195" s="112" t="s">
        <v>447</v>
      </c>
      <c r="D195" s="49" t="s">
        <v>448</v>
      </c>
      <c r="E195" s="113"/>
      <c r="F195" s="114"/>
      <c r="G195" s="114"/>
      <c r="H195" s="113" t="s">
        <v>14</v>
      </c>
      <c r="I195" s="10"/>
      <c r="J195" s="10"/>
      <c r="K195" s="10"/>
      <c r="L195" s="10"/>
      <c r="M195" s="10"/>
      <c r="N195" s="10"/>
      <c r="O195" s="10"/>
      <c r="P195" s="10"/>
      <c r="Q195" s="10"/>
      <c r="R195" s="10"/>
      <c r="S195" s="10"/>
      <c r="T195" s="10"/>
      <c r="U195" s="39">
        <f t="shared" si="200"/>
        <v>0</v>
      </c>
      <c r="V195" s="39">
        <f t="shared" si="201"/>
        <v>0</v>
      </c>
      <c r="W195" s="39">
        <f t="shared" si="202"/>
        <v>0</v>
      </c>
      <c r="X195" s="39">
        <f t="shared" si="203"/>
        <v>0</v>
      </c>
      <c r="Y195" s="39">
        <f t="shared" si="204"/>
        <v>0</v>
      </c>
      <c r="Z195" s="40">
        <f t="shared" si="205"/>
        <v>0</v>
      </c>
      <c r="AA195" s="40">
        <f t="shared" si="206"/>
        <v>0</v>
      </c>
      <c r="AB195" s="40" t="s">
        <v>63</v>
      </c>
      <c r="AC195" s="40" t="s">
        <v>63</v>
      </c>
      <c r="AD195" s="40"/>
      <c r="AE195" s="40" t="s">
        <v>63</v>
      </c>
      <c r="AF195" s="40" t="s">
        <v>63</v>
      </c>
      <c r="AG195" s="40">
        <f t="shared" si="207"/>
        <v>0</v>
      </c>
      <c r="AH195" s="41"/>
      <c r="AI195" s="42"/>
      <c r="AJ195" s="42">
        <f t="shared" si="208"/>
        <v>0</v>
      </c>
      <c r="AK195" s="43">
        <f t="shared" si="209"/>
        <v>0</v>
      </c>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109">
        <f t="shared" si="210"/>
        <v>0</v>
      </c>
      <c r="BH195" s="44">
        <f t="shared" si="211"/>
        <v>0</v>
      </c>
      <c r="BI195" s="57"/>
      <c r="BJ195" s="57"/>
      <c r="BK195" s="58"/>
      <c r="BL195" s="55"/>
    </row>
    <row r="196" spans="1:64" s="59" customFormat="1" ht="108.75" customHeight="1" x14ac:dyDescent="0.75">
      <c r="A196" s="55"/>
      <c r="B196" s="273" t="s">
        <v>59</v>
      </c>
      <c r="C196" s="112" t="s">
        <v>449</v>
      </c>
      <c r="D196" s="49" t="s">
        <v>450</v>
      </c>
      <c r="E196" s="113" t="s">
        <v>451</v>
      </c>
      <c r="F196" s="114"/>
      <c r="G196" s="114"/>
      <c r="H196" s="113" t="s">
        <v>14</v>
      </c>
      <c r="I196" s="10"/>
      <c r="J196" s="10"/>
      <c r="K196" s="10"/>
      <c r="L196" s="10"/>
      <c r="M196" s="10"/>
      <c r="N196" s="10"/>
      <c r="O196" s="10"/>
      <c r="P196" s="10"/>
      <c r="Q196" s="10"/>
      <c r="R196" s="10"/>
      <c r="S196" s="10"/>
      <c r="T196" s="10"/>
      <c r="U196" s="39">
        <f t="shared" si="200"/>
        <v>0</v>
      </c>
      <c r="V196" s="39">
        <f t="shared" si="201"/>
        <v>0</v>
      </c>
      <c r="W196" s="39">
        <f t="shared" si="202"/>
        <v>0</v>
      </c>
      <c r="X196" s="39">
        <f t="shared" si="203"/>
        <v>0</v>
      </c>
      <c r="Y196" s="39">
        <f t="shared" si="204"/>
        <v>0</v>
      </c>
      <c r="Z196" s="40">
        <f t="shared" si="205"/>
        <v>0</v>
      </c>
      <c r="AA196" s="40">
        <f t="shared" si="206"/>
        <v>0</v>
      </c>
      <c r="AB196" s="40" t="s">
        <v>63</v>
      </c>
      <c r="AC196" s="40" t="s">
        <v>63</v>
      </c>
      <c r="AD196" s="40"/>
      <c r="AE196" s="40" t="s">
        <v>63</v>
      </c>
      <c r="AF196" s="40" t="s">
        <v>63</v>
      </c>
      <c r="AG196" s="40">
        <f>SUM($U196:$AF196)</f>
        <v>0</v>
      </c>
      <c r="AH196" s="41"/>
      <c r="AI196" s="42"/>
      <c r="AJ196" s="42">
        <f t="shared" ref="AJ196" si="214">SUM(AH196*AI196)</f>
        <v>0</v>
      </c>
      <c r="AK196" s="43">
        <f t="shared" ref="AK196" si="215">SUM(AG196+AJ196)</f>
        <v>0</v>
      </c>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109">
        <f t="shared" si="210"/>
        <v>0</v>
      </c>
      <c r="BH196" s="44">
        <f t="shared" si="211"/>
        <v>0</v>
      </c>
      <c r="BI196" s="57"/>
      <c r="BJ196" s="57"/>
      <c r="BK196" s="58"/>
      <c r="BL196" s="55"/>
    </row>
    <row r="197" spans="1:64" s="187" customFormat="1" ht="21.75" customHeight="1" x14ac:dyDescent="0.75">
      <c r="A197" s="183"/>
      <c r="B197" s="210" t="s">
        <v>70</v>
      </c>
      <c r="C197" s="173" t="s">
        <v>433</v>
      </c>
      <c r="D197" s="206" t="s">
        <v>452</v>
      </c>
      <c r="E197" s="203"/>
      <c r="F197" s="204"/>
      <c r="G197" s="204"/>
      <c r="H197" s="207"/>
      <c r="I197" s="205"/>
      <c r="J197" s="205"/>
      <c r="K197" s="205"/>
      <c r="L197" s="205"/>
      <c r="M197" s="205"/>
      <c r="N197" s="205"/>
      <c r="O197" s="205"/>
      <c r="P197" s="205"/>
      <c r="Q197" s="205"/>
      <c r="R197" s="205"/>
      <c r="S197" s="205"/>
      <c r="T197" s="205"/>
      <c r="U197" s="176"/>
      <c r="V197" s="176"/>
      <c r="W197" s="176"/>
      <c r="X197" s="176"/>
      <c r="Y197" s="176"/>
      <c r="Z197" s="177"/>
      <c r="AA197" s="176"/>
      <c r="AB197" s="176"/>
      <c r="AC197" s="176"/>
      <c r="AD197" s="176"/>
      <c r="AE197" s="177"/>
      <c r="AF197" s="177"/>
      <c r="AG197" s="177"/>
      <c r="AH197" s="178">
        <v>1</v>
      </c>
      <c r="AI197" s="177">
        <v>1000</v>
      </c>
      <c r="AJ197" s="177">
        <f>SUM(AH197*AI197)</f>
        <v>1000</v>
      </c>
      <c r="AK197" s="177">
        <f>SUM(AG197+AJ197)</f>
        <v>1000</v>
      </c>
      <c r="AL197" s="184"/>
      <c r="AM197" s="184"/>
      <c r="AN197" s="184"/>
      <c r="AO197" s="184"/>
      <c r="AP197" s="184"/>
      <c r="AQ197" s="184"/>
      <c r="AR197" s="184"/>
      <c r="AS197" s="184"/>
      <c r="AT197" s="184"/>
      <c r="AU197" s="184"/>
      <c r="AV197" s="184"/>
      <c r="AW197" s="184"/>
      <c r="AX197" s="184"/>
      <c r="AY197" s="184"/>
      <c r="AZ197" s="184"/>
      <c r="BA197" s="184"/>
      <c r="BB197" s="184"/>
      <c r="BC197" s="184"/>
      <c r="BD197" s="184"/>
      <c r="BE197" s="184"/>
      <c r="BF197" s="184"/>
      <c r="BG197" s="109">
        <f t="shared" si="210"/>
        <v>0</v>
      </c>
      <c r="BH197" s="177">
        <f>$AK197-$BG197</f>
        <v>1000</v>
      </c>
      <c r="BI197" s="185"/>
      <c r="BJ197" s="185"/>
      <c r="BK197" s="186"/>
      <c r="BL197" s="183"/>
    </row>
    <row r="198" spans="1:64" s="187" customFormat="1" ht="27" x14ac:dyDescent="0.75">
      <c r="A198" s="183"/>
      <c r="B198" s="210" t="s">
        <v>70</v>
      </c>
      <c r="C198" s="173" t="s">
        <v>433</v>
      </c>
      <c r="D198" s="208" t="s">
        <v>453</v>
      </c>
      <c r="E198" s="203"/>
      <c r="F198" s="204"/>
      <c r="G198" s="204"/>
      <c r="H198" s="203"/>
      <c r="I198" s="205"/>
      <c r="J198" s="205"/>
      <c r="K198" s="205"/>
      <c r="L198" s="205"/>
      <c r="M198" s="205"/>
      <c r="N198" s="205"/>
      <c r="O198" s="205"/>
      <c r="P198" s="205"/>
      <c r="Q198" s="205"/>
      <c r="R198" s="205"/>
      <c r="S198" s="205"/>
      <c r="T198" s="205"/>
      <c r="U198" s="176"/>
      <c r="V198" s="176"/>
      <c r="W198" s="176"/>
      <c r="X198" s="176"/>
      <c r="Y198" s="176"/>
      <c r="Z198" s="177"/>
      <c r="AA198" s="176"/>
      <c r="AB198" s="176"/>
      <c r="AC198" s="176"/>
      <c r="AD198" s="176"/>
      <c r="AE198" s="177"/>
      <c r="AF198" s="177"/>
      <c r="AG198" s="177"/>
      <c r="AH198" s="178">
        <v>1</v>
      </c>
      <c r="AI198" s="177">
        <v>3500</v>
      </c>
      <c r="AJ198" s="177">
        <f t="shared" si="208"/>
        <v>3500</v>
      </c>
      <c r="AK198" s="177">
        <f t="shared" si="209"/>
        <v>3500</v>
      </c>
      <c r="AL198" s="184"/>
      <c r="AM198" s="184"/>
      <c r="AN198" s="184"/>
      <c r="AO198" s="184"/>
      <c r="AP198" s="184"/>
      <c r="AQ198" s="184"/>
      <c r="AR198" s="184"/>
      <c r="AS198" s="184"/>
      <c r="AT198" s="184"/>
      <c r="AU198" s="184"/>
      <c r="AV198" s="184"/>
      <c r="AW198" s="184"/>
      <c r="AX198" s="184"/>
      <c r="AY198" s="184"/>
      <c r="AZ198" s="184"/>
      <c r="BA198" s="184"/>
      <c r="BB198" s="184"/>
      <c r="BC198" s="184"/>
      <c r="BD198" s="184"/>
      <c r="BE198" s="184"/>
      <c r="BF198" s="184"/>
      <c r="BG198" s="109">
        <f t="shared" si="210"/>
        <v>0</v>
      </c>
      <c r="BH198" s="177">
        <f>SUM(AK198-BG198)</f>
        <v>3500</v>
      </c>
      <c r="BI198" s="185"/>
      <c r="BJ198" s="185"/>
      <c r="BK198" s="186"/>
      <c r="BL198" s="183"/>
    </row>
    <row r="199" spans="1:64" s="241" customFormat="1" ht="52.5" customHeight="1" x14ac:dyDescent="0.75">
      <c r="A199" s="240"/>
      <c r="B199" s="228" t="s">
        <v>55</v>
      </c>
      <c r="C199" s="229" t="s">
        <v>454</v>
      </c>
      <c r="D199" s="212" t="s">
        <v>455</v>
      </c>
      <c r="E199" s="213" t="s">
        <v>456</v>
      </c>
      <c r="F199" s="237"/>
      <c r="G199" s="237"/>
      <c r="H199" s="235"/>
      <c r="I199" s="238">
        <f t="shared" ref="I199:BJ199" si="216">SUM(I200:I201)</f>
        <v>0</v>
      </c>
      <c r="J199" s="238">
        <f t="shared" si="216"/>
        <v>0</v>
      </c>
      <c r="K199" s="238">
        <f t="shared" si="216"/>
        <v>0</v>
      </c>
      <c r="L199" s="238">
        <f t="shared" si="216"/>
        <v>0</v>
      </c>
      <c r="M199" s="238">
        <f t="shared" si="216"/>
        <v>0</v>
      </c>
      <c r="N199" s="238">
        <f t="shared" si="216"/>
        <v>0</v>
      </c>
      <c r="O199" s="238">
        <f t="shared" si="216"/>
        <v>0</v>
      </c>
      <c r="P199" s="238">
        <f t="shared" si="216"/>
        <v>0</v>
      </c>
      <c r="Q199" s="238">
        <f t="shared" si="216"/>
        <v>0</v>
      </c>
      <c r="R199" s="238">
        <f t="shared" si="216"/>
        <v>0</v>
      </c>
      <c r="S199" s="238">
        <f t="shared" si="216"/>
        <v>0</v>
      </c>
      <c r="T199" s="238">
        <f t="shared" si="216"/>
        <v>0</v>
      </c>
      <c r="U199" s="239">
        <f t="shared" si="216"/>
        <v>0</v>
      </c>
      <c r="V199" s="239">
        <f t="shared" si="216"/>
        <v>0</v>
      </c>
      <c r="W199" s="239">
        <f t="shared" si="216"/>
        <v>0</v>
      </c>
      <c r="X199" s="239">
        <f t="shared" si="216"/>
        <v>0</v>
      </c>
      <c r="Y199" s="239">
        <f t="shared" si="216"/>
        <v>0</v>
      </c>
      <c r="Z199" s="239">
        <f t="shared" si="216"/>
        <v>0</v>
      </c>
      <c r="AA199" s="239">
        <f t="shared" si="216"/>
        <v>0</v>
      </c>
      <c r="AB199" s="239">
        <f t="shared" si="216"/>
        <v>0</v>
      </c>
      <c r="AC199" s="239">
        <f t="shared" si="216"/>
        <v>0</v>
      </c>
      <c r="AD199" s="239">
        <f t="shared" si="216"/>
        <v>0</v>
      </c>
      <c r="AE199" s="239">
        <f t="shared" si="216"/>
        <v>0</v>
      </c>
      <c r="AF199" s="239">
        <f t="shared" si="216"/>
        <v>0</v>
      </c>
      <c r="AG199" s="239">
        <f t="shared" si="216"/>
        <v>0</v>
      </c>
      <c r="AH199" s="238"/>
      <c r="AI199" s="239"/>
      <c r="AJ199" s="239">
        <f t="shared" si="216"/>
        <v>0</v>
      </c>
      <c r="AK199" s="239">
        <f t="shared" si="216"/>
        <v>0</v>
      </c>
      <c r="AL199" s="239">
        <f t="shared" si="216"/>
        <v>0</v>
      </c>
      <c r="AM199" s="239">
        <f t="shared" si="216"/>
        <v>0</v>
      </c>
      <c r="AN199" s="239">
        <f t="shared" si="216"/>
        <v>0</v>
      </c>
      <c r="AO199" s="239">
        <f t="shared" si="216"/>
        <v>0</v>
      </c>
      <c r="AP199" s="239">
        <f t="shared" si="216"/>
        <v>0</v>
      </c>
      <c r="AQ199" s="239">
        <f t="shared" si="216"/>
        <v>0</v>
      </c>
      <c r="AR199" s="239">
        <f t="shared" si="216"/>
        <v>0</v>
      </c>
      <c r="AS199" s="239">
        <f t="shared" si="216"/>
        <v>0</v>
      </c>
      <c r="AT199" s="239">
        <f t="shared" si="216"/>
        <v>0</v>
      </c>
      <c r="AU199" s="239">
        <f t="shared" si="216"/>
        <v>0</v>
      </c>
      <c r="AV199" s="239">
        <f t="shared" si="216"/>
        <v>0</v>
      </c>
      <c r="AW199" s="239">
        <f t="shared" si="216"/>
        <v>0</v>
      </c>
      <c r="AX199" s="239">
        <f t="shared" si="216"/>
        <v>0</v>
      </c>
      <c r="AY199" s="239">
        <f t="shared" si="216"/>
        <v>0</v>
      </c>
      <c r="AZ199" s="239">
        <f t="shared" si="216"/>
        <v>0</v>
      </c>
      <c r="BA199" s="239">
        <f t="shared" si="216"/>
        <v>0</v>
      </c>
      <c r="BB199" s="239">
        <f t="shared" si="216"/>
        <v>0</v>
      </c>
      <c r="BC199" s="239">
        <f t="shared" si="216"/>
        <v>0</v>
      </c>
      <c r="BD199" s="239">
        <f t="shared" si="216"/>
        <v>0</v>
      </c>
      <c r="BE199" s="239">
        <f t="shared" si="216"/>
        <v>0</v>
      </c>
      <c r="BF199" s="239">
        <f t="shared" si="216"/>
        <v>0</v>
      </c>
      <c r="BG199" s="239">
        <f t="shared" si="216"/>
        <v>0</v>
      </c>
      <c r="BH199" s="239">
        <f t="shared" si="216"/>
        <v>0</v>
      </c>
      <c r="BI199" s="239">
        <f t="shared" si="216"/>
        <v>0</v>
      </c>
      <c r="BJ199" s="239">
        <f t="shared" si="216"/>
        <v>0</v>
      </c>
      <c r="BK199" s="226"/>
      <c r="BL199" s="240"/>
    </row>
    <row r="200" spans="1:64" s="59" customFormat="1" ht="54.75" customHeight="1" x14ac:dyDescent="0.75">
      <c r="A200" s="55"/>
      <c r="B200" s="273" t="s">
        <v>59</v>
      </c>
      <c r="C200" s="112" t="s">
        <v>457</v>
      </c>
      <c r="D200" s="49" t="s">
        <v>458</v>
      </c>
      <c r="E200" s="113"/>
      <c r="F200" s="114"/>
      <c r="G200" s="114"/>
      <c r="H200" s="113" t="s">
        <v>14</v>
      </c>
      <c r="I200" s="10"/>
      <c r="J200" s="10"/>
      <c r="K200" s="10"/>
      <c r="L200" s="10"/>
      <c r="M200" s="10"/>
      <c r="N200" s="10"/>
      <c r="O200" s="10"/>
      <c r="P200" s="10"/>
      <c r="Q200" s="10"/>
      <c r="R200" s="10"/>
      <c r="S200" s="10"/>
      <c r="T200" s="10"/>
      <c r="U200" s="39">
        <f>SUM(I200*$U$299)</f>
        <v>0</v>
      </c>
      <c r="V200" s="39">
        <f>SUM(J200*$V$299)</f>
        <v>0</v>
      </c>
      <c r="W200" s="39">
        <f>SUM(K200*$W$299)</f>
        <v>0</v>
      </c>
      <c r="X200" s="39">
        <f>SUM(L200*$X$299)</f>
        <v>0</v>
      </c>
      <c r="Y200" s="39">
        <f>SUM(M200*$Y$299)</f>
        <v>0</v>
      </c>
      <c r="Z200" s="40">
        <f>SUM(N200*$Z$299)</f>
        <v>0</v>
      </c>
      <c r="AA200" s="40">
        <f>SUM(O200*$AA$299)</f>
        <v>0</v>
      </c>
      <c r="AB200" s="40" t="s">
        <v>63</v>
      </c>
      <c r="AC200" s="40" t="s">
        <v>63</v>
      </c>
      <c r="AD200" s="40"/>
      <c r="AE200" s="40" t="s">
        <v>63</v>
      </c>
      <c r="AF200" s="40" t="s">
        <v>63</v>
      </c>
      <c r="AG200" s="40">
        <f t="shared" ref="AG200:AG201" si="217">SUM($U200:$AF200)</f>
        <v>0</v>
      </c>
      <c r="AH200" s="41"/>
      <c r="AI200" s="42"/>
      <c r="AJ200" s="42">
        <f t="shared" ref="AJ200:AJ201" si="218">SUM(AH200*AI200)</f>
        <v>0</v>
      </c>
      <c r="AK200" s="43">
        <f t="shared" ref="AK200:AK201" si="219">SUM(AG200+AJ200)</f>
        <v>0</v>
      </c>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109">
        <f t="shared" ref="BG200:BG201" si="220">SUM(AL200:BF200)</f>
        <v>0</v>
      </c>
      <c r="BH200" s="44">
        <f>$AK200-$BG200</f>
        <v>0</v>
      </c>
      <c r="BI200" s="57"/>
      <c r="BJ200" s="57"/>
      <c r="BK200" s="58"/>
      <c r="BL200" s="55"/>
    </row>
    <row r="201" spans="1:64" s="59" customFormat="1" ht="57" customHeight="1" x14ac:dyDescent="0.75">
      <c r="A201" s="55"/>
      <c r="B201" s="273" t="s">
        <v>59</v>
      </c>
      <c r="C201" s="112" t="s">
        <v>459</v>
      </c>
      <c r="D201" s="49" t="s">
        <v>460</v>
      </c>
      <c r="E201" s="113"/>
      <c r="F201" s="114"/>
      <c r="G201" s="114"/>
      <c r="H201" s="113" t="s">
        <v>14</v>
      </c>
      <c r="I201" s="10"/>
      <c r="J201" s="10"/>
      <c r="K201" s="10"/>
      <c r="L201" s="10"/>
      <c r="M201" s="10"/>
      <c r="N201" s="10"/>
      <c r="O201" s="10"/>
      <c r="P201" s="10"/>
      <c r="Q201" s="10"/>
      <c r="R201" s="10"/>
      <c r="S201" s="10"/>
      <c r="T201" s="10"/>
      <c r="U201" s="39">
        <f>SUM(I201*$U$299)</f>
        <v>0</v>
      </c>
      <c r="V201" s="39">
        <f>SUM(J201*$V$299)</f>
        <v>0</v>
      </c>
      <c r="W201" s="39">
        <f>SUM(K201*$W$299)</f>
        <v>0</v>
      </c>
      <c r="X201" s="39">
        <f>SUM(L201*$X$299)</f>
        <v>0</v>
      </c>
      <c r="Y201" s="39">
        <f>SUM(M201*$Y$299)</f>
        <v>0</v>
      </c>
      <c r="Z201" s="40">
        <f>SUM(N201*$Z$299)</f>
        <v>0</v>
      </c>
      <c r="AA201" s="40">
        <f>SUM(O201*$AA$299)</f>
        <v>0</v>
      </c>
      <c r="AB201" s="40" t="s">
        <v>63</v>
      </c>
      <c r="AC201" s="40" t="s">
        <v>63</v>
      </c>
      <c r="AD201" s="40"/>
      <c r="AE201" s="40" t="s">
        <v>63</v>
      </c>
      <c r="AF201" s="40" t="s">
        <v>63</v>
      </c>
      <c r="AG201" s="40">
        <f t="shared" si="217"/>
        <v>0</v>
      </c>
      <c r="AH201" s="41"/>
      <c r="AI201" s="42"/>
      <c r="AJ201" s="42">
        <f t="shared" si="218"/>
        <v>0</v>
      </c>
      <c r="AK201" s="43">
        <f t="shared" si="219"/>
        <v>0</v>
      </c>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109">
        <f t="shared" si="220"/>
        <v>0</v>
      </c>
      <c r="BH201" s="44">
        <f>$AK201-$BG201</f>
        <v>0</v>
      </c>
      <c r="BI201" s="57"/>
      <c r="BJ201" s="57"/>
      <c r="BK201" s="58"/>
      <c r="BL201" s="55"/>
    </row>
    <row r="202" spans="1:64" s="241" customFormat="1" ht="53.25" customHeight="1" x14ac:dyDescent="0.75">
      <c r="A202" s="244"/>
      <c r="B202" s="274" t="s">
        <v>55</v>
      </c>
      <c r="C202" s="229" t="s">
        <v>461</v>
      </c>
      <c r="D202" s="303" t="s">
        <v>462</v>
      </c>
      <c r="E202" s="245" t="s">
        <v>463</v>
      </c>
      <c r="F202" s="237"/>
      <c r="G202" s="237"/>
      <c r="H202" s="235"/>
      <c r="I202" s="242">
        <f t="shared" ref="I202:BJ202" si="221">SUM(I203:I205)</f>
        <v>0</v>
      </c>
      <c r="J202" s="242">
        <f t="shared" si="221"/>
        <v>0</v>
      </c>
      <c r="K202" s="242">
        <f t="shared" si="221"/>
        <v>0</v>
      </c>
      <c r="L202" s="242">
        <f t="shared" si="221"/>
        <v>0</v>
      </c>
      <c r="M202" s="242">
        <f t="shared" si="221"/>
        <v>0</v>
      </c>
      <c r="N202" s="242">
        <f t="shared" si="221"/>
        <v>0</v>
      </c>
      <c r="O202" s="242">
        <f t="shared" si="221"/>
        <v>0</v>
      </c>
      <c r="P202" s="242">
        <f t="shared" si="221"/>
        <v>0</v>
      </c>
      <c r="Q202" s="242">
        <f t="shared" si="221"/>
        <v>0</v>
      </c>
      <c r="R202" s="242">
        <f t="shared" si="221"/>
        <v>0</v>
      </c>
      <c r="S202" s="242">
        <f t="shared" si="221"/>
        <v>0</v>
      </c>
      <c r="T202" s="242">
        <f t="shared" si="221"/>
        <v>0</v>
      </c>
      <c r="U202" s="243">
        <f t="shared" si="221"/>
        <v>0</v>
      </c>
      <c r="V202" s="243">
        <f t="shared" si="221"/>
        <v>0</v>
      </c>
      <c r="W202" s="243">
        <f t="shared" si="221"/>
        <v>0</v>
      </c>
      <c r="X202" s="243">
        <f t="shared" si="221"/>
        <v>0</v>
      </c>
      <c r="Y202" s="243">
        <f t="shared" si="221"/>
        <v>0</v>
      </c>
      <c r="Z202" s="243">
        <f t="shared" si="221"/>
        <v>0</v>
      </c>
      <c r="AA202" s="243">
        <f t="shared" si="221"/>
        <v>0</v>
      </c>
      <c r="AB202" s="243">
        <f t="shared" si="221"/>
        <v>0</v>
      </c>
      <c r="AC202" s="243">
        <f t="shared" si="221"/>
        <v>0</v>
      </c>
      <c r="AD202" s="243">
        <f t="shared" si="221"/>
        <v>0</v>
      </c>
      <c r="AE202" s="243">
        <f t="shared" si="221"/>
        <v>0</v>
      </c>
      <c r="AF202" s="243">
        <f t="shared" si="221"/>
        <v>0</v>
      </c>
      <c r="AG202" s="243">
        <f t="shared" si="221"/>
        <v>0</v>
      </c>
      <c r="AH202" s="242"/>
      <c r="AI202" s="243"/>
      <c r="AJ202" s="243">
        <f t="shared" si="221"/>
        <v>4000</v>
      </c>
      <c r="AK202" s="243">
        <f t="shared" si="221"/>
        <v>4000</v>
      </c>
      <c r="AL202" s="243">
        <f t="shared" si="221"/>
        <v>0</v>
      </c>
      <c r="AM202" s="243">
        <f t="shared" si="221"/>
        <v>0</v>
      </c>
      <c r="AN202" s="243">
        <f t="shared" si="221"/>
        <v>0</v>
      </c>
      <c r="AO202" s="243">
        <f t="shared" si="221"/>
        <v>0</v>
      </c>
      <c r="AP202" s="243">
        <f t="shared" si="221"/>
        <v>0</v>
      </c>
      <c r="AQ202" s="243">
        <f t="shared" si="221"/>
        <v>0</v>
      </c>
      <c r="AR202" s="243">
        <f t="shared" si="221"/>
        <v>0</v>
      </c>
      <c r="AS202" s="243">
        <f t="shared" si="221"/>
        <v>0</v>
      </c>
      <c r="AT202" s="243">
        <f t="shared" si="221"/>
        <v>0</v>
      </c>
      <c r="AU202" s="243">
        <f t="shared" si="221"/>
        <v>0</v>
      </c>
      <c r="AV202" s="243">
        <f t="shared" si="221"/>
        <v>0</v>
      </c>
      <c r="AW202" s="243">
        <f t="shared" si="221"/>
        <v>0</v>
      </c>
      <c r="AX202" s="243">
        <f t="shared" si="221"/>
        <v>0</v>
      </c>
      <c r="AY202" s="243">
        <f t="shared" si="221"/>
        <v>0</v>
      </c>
      <c r="AZ202" s="243">
        <f t="shared" si="221"/>
        <v>0</v>
      </c>
      <c r="BA202" s="243">
        <f t="shared" si="221"/>
        <v>0</v>
      </c>
      <c r="BB202" s="243">
        <f t="shared" si="221"/>
        <v>0</v>
      </c>
      <c r="BC202" s="243">
        <f t="shared" si="221"/>
        <v>0</v>
      </c>
      <c r="BD202" s="243">
        <f t="shared" si="221"/>
        <v>0</v>
      </c>
      <c r="BE202" s="243">
        <f t="shared" si="221"/>
        <v>0</v>
      </c>
      <c r="BF202" s="243">
        <f t="shared" si="221"/>
        <v>0</v>
      </c>
      <c r="BG202" s="243">
        <f t="shared" si="221"/>
        <v>0</v>
      </c>
      <c r="BH202" s="243">
        <f t="shared" si="221"/>
        <v>4000</v>
      </c>
      <c r="BI202" s="243">
        <f t="shared" si="221"/>
        <v>0</v>
      </c>
      <c r="BJ202" s="243">
        <f t="shared" si="221"/>
        <v>0</v>
      </c>
      <c r="BK202" s="223"/>
      <c r="BL202" s="240"/>
    </row>
    <row r="203" spans="1:64" s="59" customFormat="1" ht="41.25" customHeight="1" x14ac:dyDescent="0.75">
      <c r="A203" s="55"/>
      <c r="B203" s="125" t="s">
        <v>59</v>
      </c>
      <c r="C203" s="112" t="s">
        <v>464</v>
      </c>
      <c r="D203" s="49" t="s">
        <v>465</v>
      </c>
      <c r="E203" s="113"/>
      <c r="F203" s="114"/>
      <c r="G203" s="114"/>
      <c r="H203" s="115" t="s">
        <v>14</v>
      </c>
      <c r="I203" s="10"/>
      <c r="J203" s="10"/>
      <c r="K203" s="10"/>
      <c r="L203" s="10"/>
      <c r="M203" s="10"/>
      <c r="N203" s="10"/>
      <c r="O203" s="10"/>
      <c r="P203" s="10"/>
      <c r="Q203" s="10"/>
      <c r="R203" s="10"/>
      <c r="S203" s="10"/>
      <c r="T203" s="10"/>
      <c r="U203" s="39">
        <f>SUM(I203*$U$299)</f>
        <v>0</v>
      </c>
      <c r="V203" s="39">
        <f>SUM(J203*$V$299)</f>
        <v>0</v>
      </c>
      <c r="W203" s="39">
        <f>SUM(K203*$W$299)</f>
        <v>0</v>
      </c>
      <c r="X203" s="39">
        <f>SUM(L203*$X$299)</f>
        <v>0</v>
      </c>
      <c r="Y203" s="39">
        <f>SUM(M203*$Y$299)</f>
        <v>0</v>
      </c>
      <c r="Z203" s="40">
        <f>SUM(N203*$Z$299)</f>
        <v>0</v>
      </c>
      <c r="AA203" s="40">
        <f>SUM(O203*$AA$299)</f>
        <v>0</v>
      </c>
      <c r="AB203" s="40" t="s">
        <v>63</v>
      </c>
      <c r="AC203" s="40" t="s">
        <v>63</v>
      </c>
      <c r="AD203" s="40"/>
      <c r="AE203" s="40" t="s">
        <v>63</v>
      </c>
      <c r="AF203" s="40" t="s">
        <v>63</v>
      </c>
      <c r="AG203" s="40">
        <f t="shared" ref="AG203:AG204" si="222">SUM($U203:$AF203)</f>
        <v>0</v>
      </c>
      <c r="AH203" s="41"/>
      <c r="AI203" s="42"/>
      <c r="AJ203" s="42">
        <f t="shared" ref="AJ203:AJ204" si="223">SUM(AH203*AI203)</f>
        <v>0</v>
      </c>
      <c r="AK203" s="43">
        <f t="shared" ref="AK203:AK204" si="224">SUM(AG203+AJ203)</f>
        <v>0</v>
      </c>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109">
        <f t="shared" ref="BG203:BG205" si="225">SUM(AL203:BF203)</f>
        <v>0</v>
      </c>
      <c r="BH203" s="44">
        <f t="shared" ref="BH203:BH204" si="226">$AK203-$BG203</f>
        <v>0</v>
      </c>
      <c r="BI203" s="56"/>
      <c r="BJ203" s="56"/>
      <c r="BK203" s="55"/>
      <c r="BL203" s="55"/>
    </row>
    <row r="204" spans="1:64" s="59" customFormat="1" ht="77.25" customHeight="1" x14ac:dyDescent="0.75">
      <c r="A204" s="55"/>
      <c r="B204" s="273" t="s">
        <v>59</v>
      </c>
      <c r="C204" s="112" t="s">
        <v>466</v>
      </c>
      <c r="D204" s="49" t="s">
        <v>467</v>
      </c>
      <c r="E204" s="113"/>
      <c r="F204" s="114"/>
      <c r="G204" s="114"/>
      <c r="H204" s="113" t="s">
        <v>14</v>
      </c>
      <c r="I204" s="10"/>
      <c r="J204" s="10"/>
      <c r="K204" s="10"/>
      <c r="L204" s="10"/>
      <c r="M204" s="10"/>
      <c r="N204" s="10"/>
      <c r="O204" s="10"/>
      <c r="P204" s="10"/>
      <c r="Q204" s="10"/>
      <c r="R204" s="10"/>
      <c r="S204" s="10"/>
      <c r="T204" s="10"/>
      <c r="U204" s="39">
        <f>SUM(I204*$U$299)</f>
        <v>0</v>
      </c>
      <c r="V204" s="39">
        <f>SUM(J204*$V$299)</f>
        <v>0</v>
      </c>
      <c r="W204" s="39">
        <f>SUM(K204*$W$299)</f>
        <v>0</v>
      </c>
      <c r="X204" s="39">
        <f>SUM(L204*$X$299)</f>
        <v>0</v>
      </c>
      <c r="Y204" s="39">
        <f>SUM(M204*$Y$299)</f>
        <v>0</v>
      </c>
      <c r="Z204" s="40">
        <f>SUM(N204*$Z$299)</f>
        <v>0</v>
      </c>
      <c r="AA204" s="40">
        <f>SUM(O204*$AA$299)</f>
        <v>0</v>
      </c>
      <c r="AB204" s="40" t="s">
        <v>63</v>
      </c>
      <c r="AC204" s="40" t="s">
        <v>63</v>
      </c>
      <c r="AD204" s="40"/>
      <c r="AE204" s="40" t="s">
        <v>63</v>
      </c>
      <c r="AF204" s="40" t="s">
        <v>63</v>
      </c>
      <c r="AG204" s="40">
        <f t="shared" si="222"/>
        <v>0</v>
      </c>
      <c r="AH204" s="41"/>
      <c r="AI204" s="42"/>
      <c r="AJ204" s="42">
        <f t="shared" si="223"/>
        <v>0</v>
      </c>
      <c r="AK204" s="43">
        <f t="shared" si="224"/>
        <v>0</v>
      </c>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109">
        <f t="shared" si="225"/>
        <v>0</v>
      </c>
      <c r="BH204" s="44">
        <f t="shared" si="226"/>
        <v>0</v>
      </c>
      <c r="BI204" s="57"/>
      <c r="BJ204" s="57"/>
      <c r="BK204" s="58"/>
      <c r="BL204" s="55"/>
    </row>
    <row r="205" spans="1:64" s="187" customFormat="1" ht="28.5" customHeight="1" x14ac:dyDescent="0.75">
      <c r="A205" s="183"/>
      <c r="B205" s="210" t="s">
        <v>70</v>
      </c>
      <c r="C205" s="173" t="s">
        <v>433</v>
      </c>
      <c r="D205" s="188" t="s">
        <v>468</v>
      </c>
      <c r="E205" s="203"/>
      <c r="F205" s="204"/>
      <c r="G205" s="204"/>
      <c r="H205" s="207"/>
      <c r="I205" s="205"/>
      <c r="J205" s="205"/>
      <c r="K205" s="205"/>
      <c r="L205" s="205"/>
      <c r="M205" s="205"/>
      <c r="N205" s="205"/>
      <c r="O205" s="205"/>
      <c r="P205" s="205"/>
      <c r="Q205" s="205"/>
      <c r="R205" s="205"/>
      <c r="S205" s="205"/>
      <c r="T205" s="205"/>
      <c r="U205" s="176"/>
      <c r="V205" s="176"/>
      <c r="W205" s="176"/>
      <c r="X205" s="176"/>
      <c r="Y205" s="176"/>
      <c r="Z205" s="177"/>
      <c r="AA205" s="176"/>
      <c r="AB205" s="176"/>
      <c r="AC205" s="176"/>
      <c r="AD205" s="177"/>
      <c r="AE205" s="177"/>
      <c r="AF205" s="177"/>
      <c r="AG205" s="177"/>
      <c r="AH205" s="178">
        <v>1</v>
      </c>
      <c r="AI205" s="177">
        <v>4000</v>
      </c>
      <c r="AJ205" s="177">
        <f>SUM(AH205*AI205)</f>
        <v>4000</v>
      </c>
      <c r="AK205" s="177">
        <f>SUM(AG205+AJ205)</f>
        <v>4000</v>
      </c>
      <c r="AL205" s="184"/>
      <c r="AM205" s="184"/>
      <c r="AN205" s="184"/>
      <c r="AO205" s="184"/>
      <c r="AP205" s="184"/>
      <c r="AQ205" s="184"/>
      <c r="AR205" s="184"/>
      <c r="AS205" s="184"/>
      <c r="AT205" s="184"/>
      <c r="AU205" s="184"/>
      <c r="AV205" s="184"/>
      <c r="AW205" s="184"/>
      <c r="AX205" s="184"/>
      <c r="AY205" s="184"/>
      <c r="AZ205" s="184"/>
      <c r="BA205" s="184"/>
      <c r="BB205" s="184"/>
      <c r="BC205" s="184"/>
      <c r="BD205" s="184"/>
      <c r="BE205" s="184"/>
      <c r="BF205" s="184"/>
      <c r="BG205" s="109">
        <f t="shared" si="225"/>
        <v>0</v>
      </c>
      <c r="BH205" s="177">
        <f>$AK205-$BG205</f>
        <v>4000</v>
      </c>
      <c r="BI205" s="184"/>
      <c r="BJ205" s="184"/>
      <c r="BK205" s="183"/>
      <c r="BL205" s="183"/>
    </row>
    <row r="206" spans="1:64" s="241" customFormat="1" ht="40.5" x14ac:dyDescent="0.75">
      <c r="A206" s="240"/>
      <c r="B206" s="228" t="s">
        <v>55</v>
      </c>
      <c r="C206" s="229" t="s">
        <v>469</v>
      </c>
      <c r="D206" s="212" t="s">
        <v>470</v>
      </c>
      <c r="E206" s="213" t="s">
        <v>471</v>
      </c>
      <c r="F206" s="237"/>
      <c r="G206" s="237"/>
      <c r="H206" s="235"/>
      <c r="I206" s="242">
        <f t="shared" ref="I206" si="227">SUM(I207:I209)</f>
        <v>0</v>
      </c>
      <c r="J206" s="242">
        <f t="shared" ref="J206" si="228">SUM(J207:J209)</f>
        <v>0</v>
      </c>
      <c r="K206" s="242">
        <f t="shared" ref="K206" si="229">SUM(K207:K209)</f>
        <v>0</v>
      </c>
      <c r="L206" s="242">
        <f t="shared" ref="L206" si="230">SUM(L207:L209)</f>
        <v>0</v>
      </c>
      <c r="M206" s="242">
        <f t="shared" ref="M206" si="231">SUM(M207:M209)</f>
        <v>0</v>
      </c>
      <c r="N206" s="242">
        <f t="shared" ref="N206" si="232">SUM(N207:N209)</f>
        <v>0</v>
      </c>
      <c r="O206" s="242">
        <f t="shared" ref="O206" si="233">SUM(O207:O209)</f>
        <v>0</v>
      </c>
      <c r="P206" s="242">
        <f t="shared" ref="P206" si="234">SUM(P207:P209)</f>
        <v>0</v>
      </c>
      <c r="Q206" s="242">
        <f t="shared" ref="Q206" si="235">SUM(Q207:Q209)</f>
        <v>0</v>
      </c>
      <c r="R206" s="242">
        <f t="shared" ref="R206" si="236">SUM(R207:R209)</f>
        <v>0</v>
      </c>
      <c r="S206" s="242">
        <f t="shared" ref="S206" si="237">SUM(S207:S209)</f>
        <v>0</v>
      </c>
      <c r="T206" s="242">
        <f t="shared" ref="T206" si="238">SUM(T207:T209)</f>
        <v>0</v>
      </c>
      <c r="U206" s="243">
        <f t="shared" ref="U206" si="239">SUM(U207:U209)</f>
        <v>0</v>
      </c>
      <c r="V206" s="243">
        <f t="shared" ref="V206" si="240">SUM(V207:V209)</f>
        <v>0</v>
      </c>
      <c r="W206" s="243">
        <f t="shared" ref="W206" si="241">SUM(W207:W209)</f>
        <v>0</v>
      </c>
      <c r="X206" s="243">
        <f t="shared" ref="X206" si="242">SUM(X207:X209)</f>
        <v>0</v>
      </c>
      <c r="Y206" s="243">
        <f t="shared" ref="Y206" si="243">SUM(Y207:Y209)</f>
        <v>0</v>
      </c>
      <c r="Z206" s="243">
        <f t="shared" ref="Z206" si="244">SUM(Z207:Z209)</f>
        <v>0</v>
      </c>
      <c r="AA206" s="243">
        <f t="shared" ref="AA206" si="245">SUM(AA207:AA209)</f>
        <v>0</v>
      </c>
      <c r="AB206" s="243">
        <f t="shared" ref="AB206" si="246">SUM(AB207:AB209)</f>
        <v>0</v>
      </c>
      <c r="AC206" s="243">
        <f t="shared" ref="AC206" si="247">SUM(AC207:AC209)</f>
        <v>0</v>
      </c>
      <c r="AD206" s="243">
        <f t="shared" ref="AD206" si="248">SUM(AD207:AD209)</f>
        <v>0</v>
      </c>
      <c r="AE206" s="243">
        <f t="shared" ref="AE206" si="249">SUM(AE207:AE209)</f>
        <v>0</v>
      </c>
      <c r="AF206" s="243">
        <f t="shared" ref="AF206" si="250">SUM(AF207:AF209)</f>
        <v>0</v>
      </c>
      <c r="AG206" s="243">
        <f t="shared" ref="AG206" si="251">SUM(AG207:AG209)</f>
        <v>0</v>
      </c>
      <c r="AH206" s="242"/>
      <c r="AI206" s="243"/>
      <c r="AJ206" s="243">
        <f t="shared" ref="AJ206" si="252">SUM(AJ207:AJ209)</f>
        <v>0</v>
      </c>
      <c r="AK206" s="243">
        <f t="shared" ref="AK206" si="253">SUM(AK207:AK209)</f>
        <v>0</v>
      </c>
      <c r="AL206" s="243">
        <f t="shared" ref="AL206" si="254">SUM(AL207:AL209)</f>
        <v>0</v>
      </c>
      <c r="AM206" s="243">
        <f t="shared" ref="AM206" si="255">SUM(AM207:AM209)</f>
        <v>0</v>
      </c>
      <c r="AN206" s="243">
        <f t="shared" ref="AN206" si="256">SUM(AN207:AN209)</f>
        <v>0</v>
      </c>
      <c r="AO206" s="243">
        <f t="shared" ref="AO206" si="257">SUM(AO207:AO209)</f>
        <v>0</v>
      </c>
      <c r="AP206" s="243">
        <f t="shared" ref="AP206" si="258">SUM(AP207:AP209)</f>
        <v>0</v>
      </c>
      <c r="AQ206" s="243">
        <f t="shared" ref="AQ206" si="259">SUM(AQ207:AQ209)</f>
        <v>0</v>
      </c>
      <c r="AR206" s="243">
        <f t="shared" ref="AR206" si="260">SUM(AR207:AR209)</f>
        <v>0</v>
      </c>
      <c r="AS206" s="243">
        <f t="shared" ref="AS206" si="261">SUM(AS207:AS209)</f>
        <v>0</v>
      </c>
      <c r="AT206" s="243">
        <f t="shared" ref="AT206" si="262">SUM(AT207:AT209)</f>
        <v>0</v>
      </c>
      <c r="AU206" s="243">
        <f t="shared" ref="AU206" si="263">SUM(AU207:AU209)</f>
        <v>0</v>
      </c>
      <c r="AV206" s="243">
        <f t="shared" ref="AV206" si="264">SUM(AV207:AV209)</f>
        <v>0</v>
      </c>
      <c r="AW206" s="243">
        <f t="shared" ref="AW206" si="265">SUM(AW207:AW209)</f>
        <v>0</v>
      </c>
      <c r="AX206" s="243">
        <f t="shared" ref="AX206" si="266">SUM(AX207:AX209)</f>
        <v>0</v>
      </c>
      <c r="AY206" s="243">
        <f t="shared" ref="AY206" si="267">SUM(AY207:AY209)</f>
        <v>0</v>
      </c>
      <c r="AZ206" s="243">
        <f t="shared" ref="AZ206" si="268">SUM(AZ207:AZ209)</f>
        <v>0</v>
      </c>
      <c r="BA206" s="243">
        <f t="shared" ref="BA206" si="269">SUM(BA207:BA209)</f>
        <v>0</v>
      </c>
      <c r="BB206" s="243">
        <f t="shared" ref="BB206" si="270">SUM(BB207:BB209)</f>
        <v>0</v>
      </c>
      <c r="BC206" s="243">
        <f t="shared" ref="BC206" si="271">SUM(BC207:BC209)</f>
        <v>0</v>
      </c>
      <c r="BD206" s="243">
        <f t="shared" ref="BD206" si="272">SUM(BD207:BD209)</f>
        <v>0</v>
      </c>
      <c r="BE206" s="243">
        <f t="shared" ref="BE206" si="273">SUM(BE207:BE209)</f>
        <v>0</v>
      </c>
      <c r="BF206" s="243">
        <f t="shared" ref="BF206" si="274">SUM(BF207:BF209)</f>
        <v>0</v>
      </c>
      <c r="BG206" s="243">
        <f t="shared" ref="BG206" si="275">SUM(BG207:BG209)</f>
        <v>0</v>
      </c>
      <c r="BH206" s="243">
        <f t="shared" ref="BH206" si="276">SUM(BH207:BH209)</f>
        <v>0</v>
      </c>
      <c r="BI206" s="243">
        <f t="shared" ref="BI206" si="277">SUM(BI207:BI209)</f>
        <v>0</v>
      </c>
      <c r="BJ206" s="243">
        <f t="shared" ref="BJ206" si="278">SUM(BJ207:BJ209)</f>
        <v>0</v>
      </c>
      <c r="BK206" s="226"/>
      <c r="BL206" s="240"/>
    </row>
    <row r="207" spans="1:64" s="59" customFormat="1" ht="57.75" customHeight="1" x14ac:dyDescent="0.75">
      <c r="A207" s="55"/>
      <c r="B207" s="273" t="s">
        <v>59</v>
      </c>
      <c r="C207" s="112" t="s">
        <v>472</v>
      </c>
      <c r="D207" s="49" t="s">
        <v>473</v>
      </c>
      <c r="E207" s="113"/>
      <c r="F207" s="114"/>
      <c r="G207" s="114"/>
      <c r="H207" s="113" t="s">
        <v>8</v>
      </c>
      <c r="I207" s="10"/>
      <c r="J207" s="10"/>
      <c r="K207" s="10"/>
      <c r="L207" s="10"/>
      <c r="M207" s="10"/>
      <c r="N207" s="10"/>
      <c r="O207" s="10"/>
      <c r="P207" s="10"/>
      <c r="Q207" s="10"/>
      <c r="R207" s="10"/>
      <c r="S207" s="10"/>
      <c r="T207" s="10"/>
      <c r="U207" s="39">
        <f>SUM(I207*$U$299)</f>
        <v>0</v>
      </c>
      <c r="V207" s="39">
        <f>SUM(J207*$V$299)</f>
        <v>0</v>
      </c>
      <c r="W207" s="39">
        <f>SUM(K207*$W$299)</f>
        <v>0</v>
      </c>
      <c r="X207" s="39">
        <f>SUM(L207*$X$299)</f>
        <v>0</v>
      </c>
      <c r="Y207" s="39">
        <f>SUM(M207*$Y$299)</f>
        <v>0</v>
      </c>
      <c r="Z207" s="40">
        <f>SUM(N207*$Z$299)</f>
        <v>0</v>
      </c>
      <c r="AA207" s="40">
        <f>SUM(O207*$AA$299)</f>
        <v>0</v>
      </c>
      <c r="AB207" s="40" t="s">
        <v>63</v>
      </c>
      <c r="AC207" s="40" t="s">
        <v>63</v>
      </c>
      <c r="AD207" s="40"/>
      <c r="AE207" s="40" t="s">
        <v>63</v>
      </c>
      <c r="AF207" s="40" t="s">
        <v>63</v>
      </c>
      <c r="AG207" s="40">
        <f t="shared" ref="AG207:AG209" si="279">SUM($U207:$AF207)</f>
        <v>0</v>
      </c>
      <c r="AH207" s="41"/>
      <c r="AI207" s="42"/>
      <c r="AJ207" s="42">
        <f t="shared" ref="AJ207:AJ209" si="280">SUM(AH207*AI207)</f>
        <v>0</v>
      </c>
      <c r="AK207" s="43">
        <f t="shared" ref="AK207:AK209" si="281">SUM(AG207+AJ207)</f>
        <v>0</v>
      </c>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109">
        <f t="shared" ref="BG207:BG209" si="282">SUM(AL207:BF207)</f>
        <v>0</v>
      </c>
      <c r="BH207" s="44">
        <f t="shared" ref="BH207:BH209" si="283">SUM(AK207-BG207)</f>
        <v>0</v>
      </c>
      <c r="BI207" s="57"/>
      <c r="BJ207" s="57"/>
      <c r="BK207" s="58"/>
      <c r="BL207" s="55"/>
    </row>
    <row r="208" spans="1:64" s="59" customFormat="1" ht="33" customHeight="1" x14ac:dyDescent="0.75">
      <c r="A208" s="55"/>
      <c r="B208" s="273" t="s">
        <v>59</v>
      </c>
      <c r="C208" s="112" t="s">
        <v>474</v>
      </c>
      <c r="D208" s="49" t="s">
        <v>475</v>
      </c>
      <c r="E208" s="113"/>
      <c r="F208" s="114"/>
      <c r="G208" s="114"/>
      <c r="H208" s="113" t="s">
        <v>8</v>
      </c>
      <c r="I208" s="10"/>
      <c r="J208" s="10"/>
      <c r="K208" s="10"/>
      <c r="L208" s="10"/>
      <c r="M208" s="10"/>
      <c r="N208" s="10"/>
      <c r="O208" s="10"/>
      <c r="P208" s="10"/>
      <c r="Q208" s="10"/>
      <c r="R208" s="10"/>
      <c r="S208" s="10"/>
      <c r="T208" s="10"/>
      <c r="U208" s="39">
        <f>SUM(I208*$U$299)</f>
        <v>0</v>
      </c>
      <c r="V208" s="39">
        <f>SUM(J208*$V$299)</f>
        <v>0</v>
      </c>
      <c r="W208" s="39">
        <f>SUM(K208*$W$299)</f>
        <v>0</v>
      </c>
      <c r="X208" s="39">
        <f>SUM(L208*$X$299)</f>
        <v>0</v>
      </c>
      <c r="Y208" s="39">
        <f>SUM(M208*$Y$299)</f>
        <v>0</v>
      </c>
      <c r="Z208" s="40">
        <f>SUM(N208*$Z$299)</f>
        <v>0</v>
      </c>
      <c r="AA208" s="40">
        <f>SUM(O208*$AA$299)</f>
        <v>0</v>
      </c>
      <c r="AB208" s="40" t="s">
        <v>63</v>
      </c>
      <c r="AC208" s="40" t="s">
        <v>63</v>
      </c>
      <c r="AD208" s="40"/>
      <c r="AE208" s="40" t="s">
        <v>63</v>
      </c>
      <c r="AF208" s="40" t="s">
        <v>63</v>
      </c>
      <c r="AG208" s="40">
        <f t="shared" si="279"/>
        <v>0</v>
      </c>
      <c r="AH208" s="41"/>
      <c r="AI208" s="42"/>
      <c r="AJ208" s="42">
        <f t="shared" si="280"/>
        <v>0</v>
      </c>
      <c r="AK208" s="43">
        <f t="shared" si="281"/>
        <v>0</v>
      </c>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109">
        <f t="shared" si="282"/>
        <v>0</v>
      </c>
      <c r="BH208" s="44">
        <f t="shared" si="283"/>
        <v>0</v>
      </c>
      <c r="BI208" s="57"/>
      <c r="BJ208" s="57"/>
      <c r="BK208" s="58"/>
      <c r="BL208" s="55"/>
    </row>
    <row r="209" spans="1:64" s="59" customFormat="1" ht="25.5" customHeight="1" x14ac:dyDescent="0.75">
      <c r="A209" s="55"/>
      <c r="B209" s="273" t="s">
        <v>59</v>
      </c>
      <c r="C209" s="112" t="s">
        <v>476</v>
      </c>
      <c r="D209" s="49" t="s">
        <v>477</v>
      </c>
      <c r="E209" s="113"/>
      <c r="F209" s="114"/>
      <c r="G209" s="114"/>
      <c r="H209" s="113" t="s">
        <v>8</v>
      </c>
      <c r="I209" s="10"/>
      <c r="J209" s="10"/>
      <c r="K209" s="10"/>
      <c r="L209" s="10"/>
      <c r="M209" s="10"/>
      <c r="N209" s="10"/>
      <c r="O209" s="10"/>
      <c r="P209" s="10"/>
      <c r="Q209" s="10"/>
      <c r="R209" s="10"/>
      <c r="S209" s="10"/>
      <c r="T209" s="10"/>
      <c r="U209" s="39">
        <f>SUM(I209*$U$299)</f>
        <v>0</v>
      </c>
      <c r="V209" s="39">
        <f>SUM(J209*$V$299)</f>
        <v>0</v>
      </c>
      <c r="W209" s="39">
        <f>SUM(K209*$W$299)</f>
        <v>0</v>
      </c>
      <c r="X209" s="39">
        <f>SUM(L209*$X$299)</f>
        <v>0</v>
      </c>
      <c r="Y209" s="39">
        <f>SUM(M209*$Y$299)</f>
        <v>0</v>
      </c>
      <c r="Z209" s="40">
        <f>SUM(N209*$Z$299)</f>
        <v>0</v>
      </c>
      <c r="AA209" s="40">
        <f>SUM(O209*$AA$299)</f>
        <v>0</v>
      </c>
      <c r="AB209" s="40" t="s">
        <v>63</v>
      </c>
      <c r="AC209" s="40" t="s">
        <v>63</v>
      </c>
      <c r="AD209" s="40"/>
      <c r="AE209" s="40" t="s">
        <v>63</v>
      </c>
      <c r="AF209" s="40" t="s">
        <v>63</v>
      </c>
      <c r="AG209" s="40">
        <f t="shared" si="279"/>
        <v>0</v>
      </c>
      <c r="AH209" s="41"/>
      <c r="AI209" s="42"/>
      <c r="AJ209" s="42">
        <f t="shared" si="280"/>
        <v>0</v>
      </c>
      <c r="AK209" s="43">
        <f t="shared" si="281"/>
        <v>0</v>
      </c>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109">
        <f t="shared" si="282"/>
        <v>0</v>
      </c>
      <c r="BH209" s="44">
        <f t="shared" si="283"/>
        <v>0</v>
      </c>
      <c r="BI209" s="57"/>
      <c r="BJ209" s="57"/>
      <c r="BK209" s="58"/>
      <c r="BL209" s="55"/>
    </row>
    <row r="210" spans="1:64" s="241" customFormat="1" ht="57" customHeight="1" x14ac:dyDescent="0.75">
      <c r="A210" s="240"/>
      <c r="B210" s="228" t="s">
        <v>55</v>
      </c>
      <c r="C210" s="229" t="s">
        <v>478</v>
      </c>
      <c r="D210" s="212" t="s">
        <v>479</v>
      </c>
      <c r="E210" s="213" t="s">
        <v>471</v>
      </c>
      <c r="F210" s="237"/>
      <c r="G210" s="237"/>
      <c r="H210" s="235"/>
      <c r="I210" s="242">
        <f t="shared" ref="I210:BJ210" si="284">SUM(I211:I214)</f>
        <v>0</v>
      </c>
      <c r="J210" s="242">
        <f t="shared" si="284"/>
        <v>0</v>
      </c>
      <c r="K210" s="242">
        <f t="shared" si="284"/>
        <v>0</v>
      </c>
      <c r="L210" s="242">
        <f t="shared" si="284"/>
        <v>0</v>
      </c>
      <c r="M210" s="242">
        <f t="shared" si="284"/>
        <v>0</v>
      </c>
      <c r="N210" s="242">
        <f t="shared" si="284"/>
        <v>0</v>
      </c>
      <c r="O210" s="242">
        <f t="shared" si="284"/>
        <v>0</v>
      </c>
      <c r="P210" s="242">
        <f t="shared" si="284"/>
        <v>0</v>
      </c>
      <c r="Q210" s="242">
        <f t="shared" si="284"/>
        <v>0</v>
      </c>
      <c r="R210" s="242">
        <f t="shared" si="284"/>
        <v>0</v>
      </c>
      <c r="S210" s="242">
        <f t="shared" si="284"/>
        <v>0</v>
      </c>
      <c r="T210" s="242">
        <f t="shared" si="284"/>
        <v>0</v>
      </c>
      <c r="U210" s="243">
        <f t="shared" si="284"/>
        <v>0</v>
      </c>
      <c r="V210" s="243">
        <f t="shared" si="284"/>
        <v>0</v>
      </c>
      <c r="W210" s="243">
        <f t="shared" si="284"/>
        <v>0</v>
      </c>
      <c r="X210" s="243">
        <f t="shared" si="284"/>
        <v>0</v>
      </c>
      <c r="Y210" s="243">
        <f t="shared" si="284"/>
        <v>0</v>
      </c>
      <c r="Z210" s="243">
        <f t="shared" si="284"/>
        <v>0</v>
      </c>
      <c r="AA210" s="243">
        <f t="shared" si="284"/>
        <v>0</v>
      </c>
      <c r="AB210" s="243">
        <f t="shared" si="284"/>
        <v>0</v>
      </c>
      <c r="AC210" s="243">
        <f t="shared" si="284"/>
        <v>0</v>
      </c>
      <c r="AD210" s="243">
        <f t="shared" si="284"/>
        <v>0</v>
      </c>
      <c r="AE210" s="243">
        <f t="shared" si="284"/>
        <v>0</v>
      </c>
      <c r="AF210" s="243">
        <f t="shared" si="284"/>
        <v>0</v>
      </c>
      <c r="AG210" s="243">
        <f t="shared" si="284"/>
        <v>0</v>
      </c>
      <c r="AH210" s="242"/>
      <c r="AI210" s="243"/>
      <c r="AJ210" s="243">
        <f t="shared" si="284"/>
        <v>1200</v>
      </c>
      <c r="AK210" s="243">
        <f t="shared" si="284"/>
        <v>1200</v>
      </c>
      <c r="AL210" s="243">
        <f t="shared" si="284"/>
        <v>0</v>
      </c>
      <c r="AM210" s="243">
        <f t="shared" si="284"/>
        <v>0</v>
      </c>
      <c r="AN210" s="243">
        <f t="shared" si="284"/>
        <v>0</v>
      </c>
      <c r="AO210" s="243">
        <f t="shared" si="284"/>
        <v>0</v>
      </c>
      <c r="AP210" s="243">
        <f t="shared" si="284"/>
        <v>0</v>
      </c>
      <c r="AQ210" s="243">
        <f t="shared" si="284"/>
        <v>0</v>
      </c>
      <c r="AR210" s="243">
        <f t="shared" si="284"/>
        <v>0</v>
      </c>
      <c r="AS210" s="243">
        <f t="shared" si="284"/>
        <v>0</v>
      </c>
      <c r="AT210" s="243">
        <f t="shared" si="284"/>
        <v>0</v>
      </c>
      <c r="AU210" s="243">
        <f t="shared" si="284"/>
        <v>0</v>
      </c>
      <c r="AV210" s="243">
        <f t="shared" si="284"/>
        <v>0</v>
      </c>
      <c r="AW210" s="243">
        <f t="shared" si="284"/>
        <v>0</v>
      </c>
      <c r="AX210" s="243">
        <f t="shared" si="284"/>
        <v>0</v>
      </c>
      <c r="AY210" s="243">
        <f t="shared" si="284"/>
        <v>0</v>
      </c>
      <c r="AZ210" s="243">
        <f t="shared" si="284"/>
        <v>0</v>
      </c>
      <c r="BA210" s="243">
        <f t="shared" si="284"/>
        <v>0</v>
      </c>
      <c r="BB210" s="243">
        <f t="shared" si="284"/>
        <v>0</v>
      </c>
      <c r="BC210" s="243">
        <f t="shared" si="284"/>
        <v>0</v>
      </c>
      <c r="BD210" s="243">
        <f t="shared" si="284"/>
        <v>0</v>
      </c>
      <c r="BE210" s="243">
        <f t="shared" si="284"/>
        <v>0</v>
      </c>
      <c r="BF210" s="243">
        <f t="shared" si="284"/>
        <v>0</v>
      </c>
      <c r="BG210" s="243">
        <f t="shared" si="284"/>
        <v>0</v>
      </c>
      <c r="BH210" s="243">
        <f t="shared" si="284"/>
        <v>1200</v>
      </c>
      <c r="BI210" s="243">
        <f t="shared" si="284"/>
        <v>0</v>
      </c>
      <c r="BJ210" s="243">
        <f t="shared" si="284"/>
        <v>0</v>
      </c>
      <c r="BK210" s="226"/>
      <c r="BL210" s="240"/>
    </row>
    <row r="211" spans="1:64" s="59" customFormat="1" ht="54.75" customHeight="1" x14ac:dyDescent="0.75">
      <c r="A211" s="55"/>
      <c r="B211" s="273" t="s">
        <v>59</v>
      </c>
      <c r="C211" s="112" t="s">
        <v>480</v>
      </c>
      <c r="D211" s="49" t="s">
        <v>481</v>
      </c>
      <c r="E211" s="113"/>
      <c r="F211" s="114"/>
      <c r="G211" s="114"/>
      <c r="H211" s="115" t="s">
        <v>14</v>
      </c>
      <c r="I211" s="10"/>
      <c r="J211" s="10"/>
      <c r="K211" s="10"/>
      <c r="L211" s="10"/>
      <c r="M211" s="10"/>
      <c r="N211" s="10"/>
      <c r="O211" s="10"/>
      <c r="P211" s="10"/>
      <c r="Q211" s="10"/>
      <c r="R211" s="10"/>
      <c r="S211" s="10"/>
      <c r="T211" s="10"/>
      <c r="U211" s="39">
        <f>SUM(I211*$U$299)</f>
        <v>0</v>
      </c>
      <c r="V211" s="39">
        <f>SUM(J211*$V$299)</f>
        <v>0</v>
      </c>
      <c r="W211" s="39">
        <f>SUM(K211*$W$299)</f>
        <v>0</v>
      </c>
      <c r="X211" s="39">
        <f>SUM(L211*$X$299)</f>
        <v>0</v>
      </c>
      <c r="Y211" s="39">
        <f>SUM(M211*$Y$299)</f>
        <v>0</v>
      </c>
      <c r="Z211" s="40">
        <f>SUM(N211*$Z$299)</f>
        <v>0</v>
      </c>
      <c r="AA211" s="40">
        <f>SUM(O211*$AA$299)</f>
        <v>0</v>
      </c>
      <c r="AB211" s="40" t="s">
        <v>63</v>
      </c>
      <c r="AC211" s="40" t="s">
        <v>63</v>
      </c>
      <c r="AD211" s="40"/>
      <c r="AE211" s="40" t="s">
        <v>63</v>
      </c>
      <c r="AF211" s="40" t="s">
        <v>63</v>
      </c>
      <c r="AG211" s="40">
        <f t="shared" ref="AG211:AG213" si="285">SUM($U211:$AF211)</f>
        <v>0</v>
      </c>
      <c r="AH211" s="74"/>
      <c r="AI211" s="75"/>
      <c r="AJ211" s="42">
        <f t="shared" ref="AJ211:AJ214" si="286">SUM(AH211*AI211)</f>
        <v>0</v>
      </c>
      <c r="AK211" s="43">
        <f t="shared" ref="AK211:AK214" si="287">SUM(AG211+AJ211)</f>
        <v>0</v>
      </c>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109">
        <f t="shared" ref="BG211:BG214" si="288">SUM(AL211:BF211)</f>
        <v>0</v>
      </c>
      <c r="BH211" s="44">
        <f t="shared" ref="BH211:BH214" si="289">SUM(AK211-BG211)</f>
        <v>0</v>
      </c>
      <c r="BI211" s="57"/>
      <c r="BJ211" s="57"/>
      <c r="BK211" s="58"/>
      <c r="BL211" s="55"/>
    </row>
    <row r="212" spans="1:64" s="59" customFormat="1" ht="57" customHeight="1" x14ac:dyDescent="0.75">
      <c r="A212" s="55"/>
      <c r="B212" s="273" t="s">
        <v>59</v>
      </c>
      <c r="C212" s="112" t="s">
        <v>482</v>
      </c>
      <c r="D212" s="49" t="s">
        <v>483</v>
      </c>
      <c r="E212" s="113"/>
      <c r="F212" s="114"/>
      <c r="G212" s="114"/>
      <c r="H212" s="113" t="s">
        <v>14</v>
      </c>
      <c r="I212" s="10"/>
      <c r="J212" s="10"/>
      <c r="K212" s="10"/>
      <c r="L212" s="10"/>
      <c r="M212" s="10"/>
      <c r="N212" s="10"/>
      <c r="O212" s="10"/>
      <c r="P212" s="10"/>
      <c r="Q212" s="10"/>
      <c r="R212" s="10"/>
      <c r="S212" s="10"/>
      <c r="T212" s="10"/>
      <c r="U212" s="39">
        <f>SUM(I212*$U$299)</f>
        <v>0</v>
      </c>
      <c r="V212" s="39">
        <f>SUM(J212*$V$299)</f>
        <v>0</v>
      </c>
      <c r="W212" s="39">
        <f>SUM(K212*$W$299)</f>
        <v>0</v>
      </c>
      <c r="X212" s="39">
        <f>SUM(L212*$X$299)</f>
        <v>0</v>
      </c>
      <c r="Y212" s="39">
        <f>SUM(M212*$Y$299)</f>
        <v>0</v>
      </c>
      <c r="Z212" s="40">
        <f>SUM(N212*$Z$299)</f>
        <v>0</v>
      </c>
      <c r="AA212" s="40">
        <f>SUM(O212*$AA$299)</f>
        <v>0</v>
      </c>
      <c r="AB212" s="40" t="s">
        <v>63</v>
      </c>
      <c r="AC212" s="40" t="s">
        <v>63</v>
      </c>
      <c r="AD212" s="40"/>
      <c r="AE212" s="40" t="s">
        <v>63</v>
      </c>
      <c r="AF212" s="40" t="s">
        <v>63</v>
      </c>
      <c r="AG212" s="40">
        <f t="shared" si="285"/>
        <v>0</v>
      </c>
      <c r="AH212" s="74"/>
      <c r="AI212" s="75"/>
      <c r="AJ212" s="42">
        <f t="shared" si="286"/>
        <v>0</v>
      </c>
      <c r="AK212" s="43">
        <f t="shared" si="287"/>
        <v>0</v>
      </c>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109">
        <f t="shared" si="288"/>
        <v>0</v>
      </c>
      <c r="BH212" s="44">
        <f t="shared" si="289"/>
        <v>0</v>
      </c>
      <c r="BI212" s="57"/>
      <c r="BJ212" s="57"/>
      <c r="BK212" s="58"/>
      <c r="BL212" s="55"/>
    </row>
    <row r="213" spans="1:64" s="59" customFormat="1" ht="66.75" customHeight="1" x14ac:dyDescent="0.75">
      <c r="A213" s="55"/>
      <c r="B213" s="273" t="s">
        <v>59</v>
      </c>
      <c r="C213" s="112" t="s">
        <v>484</v>
      </c>
      <c r="D213" s="49" t="s">
        <v>485</v>
      </c>
      <c r="E213" s="113"/>
      <c r="F213" s="114"/>
      <c r="G213" s="114"/>
      <c r="H213" s="113" t="s">
        <v>14</v>
      </c>
      <c r="I213" s="10"/>
      <c r="J213" s="10"/>
      <c r="K213" s="10"/>
      <c r="L213" s="10"/>
      <c r="M213" s="10"/>
      <c r="N213" s="10"/>
      <c r="O213" s="10"/>
      <c r="P213" s="10"/>
      <c r="Q213" s="10"/>
      <c r="R213" s="10"/>
      <c r="S213" s="10"/>
      <c r="T213" s="10"/>
      <c r="U213" s="39">
        <f>SUM(I213*$U$299)</f>
        <v>0</v>
      </c>
      <c r="V213" s="39">
        <f>SUM(J213*$V$299)</f>
        <v>0</v>
      </c>
      <c r="W213" s="39">
        <f>SUM(K213*$W$299)</f>
        <v>0</v>
      </c>
      <c r="X213" s="39">
        <f>SUM(L213*$X$299)</f>
        <v>0</v>
      </c>
      <c r="Y213" s="39">
        <f>SUM(M213*$Y$299)</f>
        <v>0</v>
      </c>
      <c r="Z213" s="40">
        <f>SUM(N213*$Z$299)</f>
        <v>0</v>
      </c>
      <c r="AA213" s="40">
        <f>SUM(O213*$AA$299)</f>
        <v>0</v>
      </c>
      <c r="AB213" s="40" t="s">
        <v>63</v>
      </c>
      <c r="AC213" s="40" t="s">
        <v>63</v>
      </c>
      <c r="AD213" s="40"/>
      <c r="AE213" s="40" t="s">
        <v>63</v>
      </c>
      <c r="AF213" s="40" t="s">
        <v>63</v>
      </c>
      <c r="AG213" s="40">
        <f t="shared" si="285"/>
        <v>0</v>
      </c>
      <c r="AH213" s="74"/>
      <c r="AI213" s="75"/>
      <c r="AJ213" s="42">
        <f t="shared" si="286"/>
        <v>0</v>
      </c>
      <c r="AK213" s="43">
        <f t="shared" si="287"/>
        <v>0</v>
      </c>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109">
        <f t="shared" si="288"/>
        <v>0</v>
      </c>
      <c r="BH213" s="44">
        <f t="shared" si="289"/>
        <v>0</v>
      </c>
      <c r="BI213" s="57"/>
      <c r="BJ213" s="57"/>
      <c r="BK213" s="58"/>
      <c r="BL213" s="55"/>
    </row>
    <row r="214" spans="1:64" s="181" customFormat="1" ht="28.5" customHeight="1" x14ac:dyDescent="0.7">
      <c r="A214" s="285"/>
      <c r="B214" s="195" t="s">
        <v>70</v>
      </c>
      <c r="C214" s="173" t="s">
        <v>433</v>
      </c>
      <c r="D214" s="195" t="s">
        <v>486</v>
      </c>
      <c r="E214" s="195"/>
      <c r="F214" s="197"/>
      <c r="G214" s="195"/>
      <c r="H214" s="195"/>
      <c r="I214" s="199"/>
      <c r="J214" s="199"/>
      <c r="K214" s="199"/>
      <c r="L214" s="199"/>
      <c r="M214" s="199"/>
      <c r="N214" s="199"/>
      <c r="O214" s="199"/>
      <c r="P214" s="199"/>
      <c r="Q214" s="199"/>
      <c r="R214" s="199"/>
      <c r="S214" s="199"/>
      <c r="T214" s="199"/>
      <c r="U214" s="286"/>
      <c r="V214" s="286"/>
      <c r="W214" s="286"/>
      <c r="X214" s="286"/>
      <c r="Y214" s="286"/>
      <c r="Z214" s="202"/>
      <c r="AA214" s="286"/>
      <c r="AB214" s="286"/>
      <c r="AC214" s="286"/>
      <c r="AD214" s="286"/>
      <c r="AE214" s="202"/>
      <c r="AF214" s="202"/>
      <c r="AG214" s="202"/>
      <c r="AH214" s="198">
        <v>80</v>
      </c>
      <c r="AI214" s="202">
        <v>15</v>
      </c>
      <c r="AJ214" s="202">
        <f t="shared" si="286"/>
        <v>1200</v>
      </c>
      <c r="AK214" s="202">
        <f t="shared" si="287"/>
        <v>1200</v>
      </c>
      <c r="AL214" s="202"/>
      <c r="AM214" s="202"/>
      <c r="AN214" s="202"/>
      <c r="AO214" s="202"/>
      <c r="AP214" s="202"/>
      <c r="AQ214" s="202"/>
      <c r="AR214" s="202"/>
      <c r="AS214" s="202"/>
      <c r="AT214" s="202"/>
      <c r="AU214" s="202"/>
      <c r="AV214" s="202"/>
      <c r="AW214" s="202"/>
      <c r="AX214" s="202"/>
      <c r="AY214" s="202"/>
      <c r="AZ214" s="202"/>
      <c r="BA214" s="202"/>
      <c r="BB214" s="202"/>
      <c r="BC214" s="202"/>
      <c r="BD214" s="202"/>
      <c r="BE214" s="202"/>
      <c r="BF214" s="202"/>
      <c r="BG214" s="109">
        <f t="shared" si="288"/>
        <v>0</v>
      </c>
      <c r="BH214" s="202">
        <f t="shared" si="289"/>
        <v>1200</v>
      </c>
      <c r="BI214" s="287"/>
      <c r="BJ214" s="287"/>
      <c r="BK214" s="288"/>
      <c r="BL214" s="285"/>
    </row>
    <row r="215" spans="1:64" s="78" customFormat="1" x14ac:dyDescent="0.75">
      <c r="B215" s="122"/>
      <c r="C215" s="302"/>
      <c r="D215" s="79"/>
      <c r="E215" s="123"/>
      <c r="F215" s="124"/>
      <c r="G215" s="122"/>
      <c r="H215" s="123"/>
      <c r="I215" s="12"/>
      <c r="J215" s="12"/>
      <c r="K215" s="12"/>
      <c r="L215" s="12"/>
      <c r="M215" s="12"/>
      <c r="N215" s="12"/>
      <c r="O215" s="12"/>
      <c r="P215" s="12"/>
      <c r="Q215" s="12"/>
      <c r="R215" s="12"/>
      <c r="S215" s="12"/>
      <c r="T215" s="12"/>
      <c r="U215" s="82"/>
      <c r="V215" s="82"/>
      <c r="W215" s="82"/>
      <c r="X215" s="82"/>
      <c r="Y215" s="82"/>
      <c r="Z215" s="83"/>
      <c r="AA215" s="83"/>
      <c r="AB215" s="83"/>
      <c r="AC215" s="83"/>
      <c r="AD215" s="83"/>
      <c r="AE215" s="83"/>
      <c r="AF215" s="83"/>
      <c r="AG215" s="83"/>
      <c r="AH215" s="12"/>
      <c r="AI215" s="84"/>
      <c r="AJ215" s="83"/>
      <c r="AK215" s="83"/>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3"/>
      <c r="BH215" s="85"/>
      <c r="BI215" s="84"/>
      <c r="BJ215" s="84"/>
    </row>
    <row r="216" spans="1:64" s="289" customFormat="1" ht="16" x14ac:dyDescent="0.75">
      <c r="B216" s="290"/>
      <c r="C216" s="291"/>
      <c r="D216" s="292" t="s">
        <v>0</v>
      </c>
      <c r="E216" s="293"/>
      <c r="F216" s="294"/>
      <c r="G216" s="290"/>
      <c r="H216" s="293"/>
      <c r="I216" s="295"/>
      <c r="J216" s="295"/>
      <c r="K216" s="295"/>
      <c r="L216" s="295"/>
      <c r="M216" s="295"/>
      <c r="N216" s="295"/>
      <c r="O216" s="295"/>
      <c r="P216" s="295"/>
      <c r="Q216" s="295"/>
      <c r="R216" s="295"/>
      <c r="S216" s="295"/>
      <c r="T216" s="295"/>
      <c r="U216" s="296"/>
      <c r="V216" s="296"/>
      <c r="W216" s="296"/>
      <c r="X216" s="296"/>
      <c r="Y216" s="296"/>
      <c r="Z216" s="296"/>
      <c r="AA216" s="296"/>
      <c r="AB216" s="296"/>
      <c r="AC216" s="296"/>
      <c r="AD216" s="296"/>
      <c r="AE216" s="296"/>
      <c r="AF216" s="296"/>
      <c r="AG216" s="296"/>
      <c r="AH216" s="295"/>
      <c r="AI216" s="296"/>
      <c r="AJ216" s="296"/>
      <c r="AK216" s="296"/>
      <c r="AL216" s="296"/>
      <c r="AM216" s="296"/>
      <c r="AN216" s="296"/>
      <c r="AO216" s="296"/>
      <c r="AP216" s="297"/>
      <c r="AQ216" s="297"/>
      <c r="AR216" s="297"/>
      <c r="AS216" s="297"/>
      <c r="AT216" s="297"/>
      <c r="AU216" s="297"/>
      <c r="AV216" s="297"/>
      <c r="AW216" s="297"/>
      <c r="AX216" s="297"/>
      <c r="AY216" s="296"/>
      <c r="AZ216" s="297"/>
      <c r="BA216" s="297"/>
      <c r="BB216" s="297"/>
      <c r="BC216" s="297"/>
      <c r="BD216" s="297"/>
      <c r="BE216" s="297"/>
      <c r="BF216" s="297"/>
      <c r="BG216" s="297"/>
      <c r="BH216" s="298"/>
      <c r="BI216" s="297"/>
      <c r="BJ216" s="297"/>
    </row>
    <row r="217" spans="1:64" s="259" customFormat="1" ht="58.5" customHeight="1" x14ac:dyDescent="0.7">
      <c r="A217" s="246" t="s">
        <v>1</v>
      </c>
      <c r="B217" s="246"/>
      <c r="C217" s="260" t="s">
        <v>2</v>
      </c>
      <c r="D217" s="246" t="s">
        <v>3</v>
      </c>
      <c r="E217" s="246" t="s">
        <v>4</v>
      </c>
      <c r="F217" s="261" t="s">
        <v>5</v>
      </c>
      <c r="G217" s="246" t="s">
        <v>6</v>
      </c>
      <c r="H217" s="246" t="s">
        <v>7</v>
      </c>
      <c r="I217" s="250" t="s">
        <v>8</v>
      </c>
      <c r="J217" s="250" t="s">
        <v>9</v>
      </c>
      <c r="K217" s="250" t="s">
        <v>10</v>
      </c>
      <c r="L217" s="250" t="s">
        <v>11</v>
      </c>
      <c r="M217" s="250" t="s">
        <v>12</v>
      </c>
      <c r="N217" s="250" t="s">
        <v>13</v>
      </c>
      <c r="O217" s="250" t="s">
        <v>14</v>
      </c>
      <c r="P217" s="250" t="s">
        <v>15</v>
      </c>
      <c r="Q217" s="250" t="s">
        <v>16</v>
      </c>
      <c r="R217" s="250" t="s">
        <v>17</v>
      </c>
      <c r="S217" s="250" t="s">
        <v>18</v>
      </c>
      <c r="T217" s="250" t="s">
        <v>19</v>
      </c>
      <c r="U217" s="250" t="s">
        <v>8</v>
      </c>
      <c r="V217" s="250" t="s">
        <v>9</v>
      </c>
      <c r="W217" s="250" t="s">
        <v>10</v>
      </c>
      <c r="X217" s="250" t="s">
        <v>11</v>
      </c>
      <c r="Y217" s="250" t="s">
        <v>12</v>
      </c>
      <c r="Z217" s="250" t="s">
        <v>13</v>
      </c>
      <c r="AA217" s="250" t="s">
        <v>14</v>
      </c>
      <c r="AB217" s="250" t="s">
        <v>15</v>
      </c>
      <c r="AC217" s="250" t="s">
        <v>16</v>
      </c>
      <c r="AD217" s="250" t="s">
        <v>17</v>
      </c>
      <c r="AE217" s="250" t="s">
        <v>18</v>
      </c>
      <c r="AF217" s="250" t="s">
        <v>19</v>
      </c>
      <c r="AG217" s="262" t="s">
        <v>20</v>
      </c>
      <c r="AH217" s="263" t="s">
        <v>21</v>
      </c>
      <c r="AI217" s="262" t="s">
        <v>22</v>
      </c>
      <c r="AJ217" s="262" t="s">
        <v>23</v>
      </c>
      <c r="AK217" s="262" t="s">
        <v>24</v>
      </c>
      <c r="AL217" s="253" t="s">
        <v>25</v>
      </c>
      <c r="AM217" s="253" t="s">
        <v>26</v>
      </c>
      <c r="AN217" s="253" t="s">
        <v>27</v>
      </c>
      <c r="AO217" s="253" t="s">
        <v>28</v>
      </c>
      <c r="AP217" s="254" t="s">
        <v>29</v>
      </c>
      <c r="AQ217" s="254" t="s">
        <v>30</v>
      </c>
      <c r="AR217" s="254" t="s">
        <v>31</v>
      </c>
      <c r="AS217" s="254" t="s">
        <v>32</v>
      </c>
      <c r="AT217" s="254" t="s">
        <v>33</v>
      </c>
      <c r="AU217" s="254" t="s">
        <v>34</v>
      </c>
      <c r="AV217" s="254" t="s">
        <v>35</v>
      </c>
      <c r="AW217" s="254" t="s">
        <v>36</v>
      </c>
      <c r="AX217" s="254" t="s">
        <v>37</v>
      </c>
      <c r="AY217" s="253" t="s">
        <v>38</v>
      </c>
      <c r="AZ217" s="254" t="s">
        <v>39</v>
      </c>
      <c r="BA217" s="254" t="s">
        <v>40</v>
      </c>
      <c r="BB217" s="254" t="s">
        <v>41</v>
      </c>
      <c r="BC217" s="254" t="s">
        <v>42</v>
      </c>
      <c r="BD217" s="254" t="s">
        <v>43</v>
      </c>
      <c r="BE217" s="254" t="s">
        <v>44</v>
      </c>
      <c r="BF217" s="254" t="s">
        <v>45</v>
      </c>
      <c r="BG217" s="255" t="s">
        <v>46</v>
      </c>
      <c r="BH217" s="254" t="s">
        <v>47</v>
      </c>
      <c r="BI217" s="256" t="s">
        <v>48</v>
      </c>
      <c r="BJ217" s="256" t="s">
        <v>49</v>
      </c>
      <c r="BK217" s="257" t="s">
        <v>50</v>
      </c>
      <c r="BL217" s="258"/>
    </row>
    <row r="218" spans="1:64" x14ac:dyDescent="0.75">
      <c r="A218" s="86"/>
      <c r="B218" s="429" t="s">
        <v>487</v>
      </c>
      <c r="C218" s="430"/>
      <c r="D218" s="431"/>
      <c r="E218" s="87"/>
      <c r="F218" s="88"/>
      <c r="G218" s="89"/>
      <c r="H218" s="90"/>
      <c r="I218" s="6">
        <f>I220+I225+I228+I233+I235</f>
        <v>0</v>
      </c>
      <c r="J218" s="6">
        <f t="shared" ref="J218:BJ218" si="290">J220+J225+J228+J233+J235</f>
        <v>0</v>
      </c>
      <c r="K218" s="6">
        <f t="shared" si="290"/>
        <v>0</v>
      </c>
      <c r="L218" s="6">
        <f t="shared" si="290"/>
        <v>0</v>
      </c>
      <c r="M218" s="6">
        <f t="shared" si="290"/>
        <v>0</v>
      </c>
      <c r="N218" s="6">
        <f t="shared" si="290"/>
        <v>0</v>
      </c>
      <c r="O218" s="6">
        <f t="shared" si="290"/>
        <v>0</v>
      </c>
      <c r="P218" s="6">
        <f t="shared" si="290"/>
        <v>0</v>
      </c>
      <c r="Q218" s="6">
        <f t="shared" si="290"/>
        <v>0</v>
      </c>
      <c r="R218" s="6">
        <f t="shared" si="290"/>
        <v>0</v>
      </c>
      <c r="S218" s="6">
        <f t="shared" si="290"/>
        <v>0</v>
      </c>
      <c r="T218" s="6">
        <f t="shared" si="290"/>
        <v>0</v>
      </c>
      <c r="U218" s="91">
        <f t="shared" si="290"/>
        <v>0</v>
      </c>
      <c r="V218" s="91">
        <f t="shared" si="290"/>
        <v>0</v>
      </c>
      <c r="W218" s="91">
        <f t="shared" si="290"/>
        <v>0</v>
      </c>
      <c r="X218" s="91">
        <f t="shared" si="290"/>
        <v>0</v>
      </c>
      <c r="Y218" s="91">
        <f t="shared" si="290"/>
        <v>0</v>
      </c>
      <c r="Z218" s="91">
        <f t="shared" si="290"/>
        <v>0</v>
      </c>
      <c r="AA218" s="91">
        <f t="shared" si="290"/>
        <v>0</v>
      </c>
      <c r="AB218" s="91">
        <f t="shared" si="290"/>
        <v>0</v>
      </c>
      <c r="AC218" s="91">
        <f t="shared" si="290"/>
        <v>0</v>
      </c>
      <c r="AD218" s="91">
        <f t="shared" si="290"/>
        <v>0</v>
      </c>
      <c r="AE218" s="91">
        <f t="shared" si="290"/>
        <v>0</v>
      </c>
      <c r="AF218" s="91">
        <f t="shared" si="290"/>
        <v>0</v>
      </c>
      <c r="AG218" s="91">
        <f t="shared" si="290"/>
        <v>0</v>
      </c>
      <c r="AH218" s="6"/>
      <c r="AI218" s="91"/>
      <c r="AJ218" s="91">
        <f t="shared" si="290"/>
        <v>12000</v>
      </c>
      <c r="AK218" s="91">
        <f t="shared" si="290"/>
        <v>12000</v>
      </c>
      <c r="AL218" s="91">
        <f t="shared" si="290"/>
        <v>0</v>
      </c>
      <c r="AM218" s="91">
        <f t="shared" si="290"/>
        <v>0</v>
      </c>
      <c r="AN218" s="91">
        <f t="shared" si="290"/>
        <v>0</v>
      </c>
      <c r="AO218" s="91">
        <f t="shared" si="290"/>
        <v>0</v>
      </c>
      <c r="AP218" s="91">
        <f t="shared" si="290"/>
        <v>0</v>
      </c>
      <c r="AQ218" s="91">
        <f t="shared" si="290"/>
        <v>0</v>
      </c>
      <c r="AR218" s="91">
        <f t="shared" si="290"/>
        <v>0</v>
      </c>
      <c r="AS218" s="91">
        <f t="shared" si="290"/>
        <v>0</v>
      </c>
      <c r="AT218" s="91">
        <f t="shared" si="290"/>
        <v>0</v>
      </c>
      <c r="AU218" s="91">
        <f t="shared" si="290"/>
        <v>0</v>
      </c>
      <c r="AV218" s="91">
        <f t="shared" si="290"/>
        <v>0</v>
      </c>
      <c r="AW218" s="91">
        <f t="shared" si="290"/>
        <v>0</v>
      </c>
      <c r="AX218" s="91">
        <f t="shared" si="290"/>
        <v>0</v>
      </c>
      <c r="AY218" s="91">
        <f t="shared" si="290"/>
        <v>0</v>
      </c>
      <c r="AZ218" s="91">
        <f t="shared" si="290"/>
        <v>0</v>
      </c>
      <c r="BA218" s="91">
        <f t="shared" si="290"/>
        <v>0</v>
      </c>
      <c r="BB218" s="91">
        <f t="shared" si="290"/>
        <v>0</v>
      </c>
      <c r="BC218" s="91">
        <f t="shared" si="290"/>
        <v>0</v>
      </c>
      <c r="BD218" s="91">
        <f t="shared" si="290"/>
        <v>0</v>
      </c>
      <c r="BE218" s="91">
        <f t="shared" si="290"/>
        <v>0</v>
      </c>
      <c r="BF218" s="91">
        <f t="shared" si="290"/>
        <v>0</v>
      </c>
      <c r="BG218" s="91">
        <f t="shared" si="290"/>
        <v>0</v>
      </c>
      <c r="BH218" s="91">
        <f t="shared" si="290"/>
        <v>12000</v>
      </c>
      <c r="BI218" s="91">
        <f t="shared" si="290"/>
        <v>0</v>
      </c>
      <c r="BJ218" s="91">
        <f t="shared" si="290"/>
        <v>0</v>
      </c>
      <c r="BK218" s="92"/>
      <c r="BL218" s="27"/>
    </row>
    <row r="219" spans="1:64" ht="15" customHeight="1" x14ac:dyDescent="0.75">
      <c r="A219" s="27"/>
      <c r="B219" s="404" t="s">
        <v>53</v>
      </c>
      <c r="C219" s="432" t="s">
        <v>488</v>
      </c>
      <c r="D219" s="433"/>
      <c r="E219" s="433"/>
      <c r="F219" s="434"/>
      <c r="G219" s="404"/>
      <c r="H219" s="404"/>
      <c r="I219" s="7"/>
      <c r="J219" s="7"/>
      <c r="K219" s="7"/>
      <c r="L219" s="7"/>
      <c r="M219" s="7"/>
      <c r="N219" s="7"/>
      <c r="O219" s="30"/>
      <c r="P219" s="30"/>
      <c r="Q219" s="30"/>
      <c r="R219" s="30"/>
      <c r="S219" s="30"/>
      <c r="T219" s="30"/>
      <c r="U219" s="29"/>
      <c r="V219" s="29"/>
      <c r="W219" s="29"/>
      <c r="X219" s="29"/>
      <c r="Y219" s="29"/>
      <c r="Z219" s="29"/>
      <c r="AA219" s="29"/>
      <c r="AB219" s="29"/>
      <c r="AC219" s="29"/>
      <c r="AD219" s="29"/>
      <c r="AE219" s="29"/>
      <c r="AF219" s="29"/>
      <c r="AG219" s="29"/>
      <c r="AH219" s="30"/>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45">
        <f>SUM(AN219:BF219)</f>
        <v>0</v>
      </c>
      <c r="BH219" s="45">
        <f>SUM(AK219-BG219)</f>
        <v>0</v>
      </c>
      <c r="BI219" s="32"/>
      <c r="BJ219" s="32"/>
      <c r="BK219" s="33"/>
      <c r="BL219" s="27"/>
    </row>
    <row r="220" spans="1:64" s="241" customFormat="1" ht="57" customHeight="1" x14ac:dyDescent="0.75">
      <c r="A220" s="240"/>
      <c r="B220" s="228" t="s">
        <v>55</v>
      </c>
      <c r="C220" s="229" t="s">
        <v>489</v>
      </c>
      <c r="D220" s="212" t="s">
        <v>490</v>
      </c>
      <c r="E220" s="213" t="s">
        <v>491</v>
      </c>
      <c r="F220" s="237" t="s">
        <v>492</v>
      </c>
      <c r="G220" s="237"/>
      <c r="H220" s="235"/>
      <c r="I220" s="242">
        <f t="shared" ref="I220:BJ220" si="291">SUM(I221:I224)</f>
        <v>0</v>
      </c>
      <c r="J220" s="242">
        <f t="shared" si="291"/>
        <v>0</v>
      </c>
      <c r="K220" s="242">
        <f t="shared" si="291"/>
        <v>0</v>
      </c>
      <c r="L220" s="242">
        <f t="shared" si="291"/>
        <v>0</v>
      </c>
      <c r="M220" s="242">
        <f t="shared" si="291"/>
        <v>0</v>
      </c>
      <c r="N220" s="242">
        <f t="shared" si="291"/>
        <v>0</v>
      </c>
      <c r="O220" s="242">
        <f t="shared" si="291"/>
        <v>0</v>
      </c>
      <c r="P220" s="242">
        <f t="shared" si="291"/>
        <v>0</v>
      </c>
      <c r="Q220" s="242">
        <f t="shared" si="291"/>
        <v>0</v>
      </c>
      <c r="R220" s="242">
        <f t="shared" si="291"/>
        <v>0</v>
      </c>
      <c r="S220" s="242">
        <f t="shared" si="291"/>
        <v>0</v>
      </c>
      <c r="T220" s="242">
        <f t="shared" si="291"/>
        <v>0</v>
      </c>
      <c r="U220" s="243">
        <f t="shared" si="291"/>
        <v>0</v>
      </c>
      <c r="V220" s="243">
        <f t="shared" si="291"/>
        <v>0</v>
      </c>
      <c r="W220" s="243">
        <f t="shared" si="291"/>
        <v>0</v>
      </c>
      <c r="X220" s="243">
        <f t="shared" si="291"/>
        <v>0</v>
      </c>
      <c r="Y220" s="243">
        <f t="shared" si="291"/>
        <v>0</v>
      </c>
      <c r="Z220" s="243">
        <f t="shared" si="291"/>
        <v>0</v>
      </c>
      <c r="AA220" s="243">
        <f t="shared" si="291"/>
        <v>0</v>
      </c>
      <c r="AB220" s="243">
        <f t="shared" si="291"/>
        <v>0</v>
      </c>
      <c r="AC220" s="243">
        <f t="shared" si="291"/>
        <v>0</v>
      </c>
      <c r="AD220" s="243">
        <f t="shared" si="291"/>
        <v>0</v>
      </c>
      <c r="AE220" s="243">
        <f t="shared" si="291"/>
        <v>0</v>
      </c>
      <c r="AF220" s="243">
        <f t="shared" si="291"/>
        <v>0</v>
      </c>
      <c r="AG220" s="243">
        <f t="shared" si="291"/>
        <v>0</v>
      </c>
      <c r="AH220" s="242"/>
      <c r="AI220" s="243"/>
      <c r="AJ220" s="243">
        <f t="shared" si="291"/>
        <v>0</v>
      </c>
      <c r="AK220" s="243">
        <f t="shared" si="291"/>
        <v>0</v>
      </c>
      <c r="AL220" s="243">
        <f t="shared" si="291"/>
        <v>0</v>
      </c>
      <c r="AM220" s="243">
        <f t="shared" si="291"/>
        <v>0</v>
      </c>
      <c r="AN220" s="243">
        <f t="shared" si="291"/>
        <v>0</v>
      </c>
      <c r="AO220" s="243">
        <f t="shared" si="291"/>
        <v>0</v>
      </c>
      <c r="AP220" s="243">
        <f t="shared" si="291"/>
        <v>0</v>
      </c>
      <c r="AQ220" s="243">
        <f t="shared" si="291"/>
        <v>0</v>
      </c>
      <c r="AR220" s="243">
        <f t="shared" si="291"/>
        <v>0</v>
      </c>
      <c r="AS220" s="243">
        <f t="shared" si="291"/>
        <v>0</v>
      </c>
      <c r="AT220" s="243">
        <f t="shared" si="291"/>
        <v>0</v>
      </c>
      <c r="AU220" s="243">
        <f t="shared" si="291"/>
        <v>0</v>
      </c>
      <c r="AV220" s="243">
        <f t="shared" si="291"/>
        <v>0</v>
      </c>
      <c r="AW220" s="243">
        <f t="shared" si="291"/>
        <v>0</v>
      </c>
      <c r="AX220" s="243">
        <f t="shared" si="291"/>
        <v>0</v>
      </c>
      <c r="AY220" s="243">
        <f t="shared" si="291"/>
        <v>0</v>
      </c>
      <c r="AZ220" s="243">
        <f t="shared" si="291"/>
        <v>0</v>
      </c>
      <c r="BA220" s="243">
        <f t="shared" si="291"/>
        <v>0</v>
      </c>
      <c r="BB220" s="243">
        <f t="shared" si="291"/>
        <v>0</v>
      </c>
      <c r="BC220" s="243">
        <f t="shared" si="291"/>
        <v>0</v>
      </c>
      <c r="BD220" s="243">
        <f t="shared" si="291"/>
        <v>0</v>
      </c>
      <c r="BE220" s="243">
        <f t="shared" si="291"/>
        <v>0</v>
      </c>
      <c r="BF220" s="243">
        <f t="shared" si="291"/>
        <v>0</v>
      </c>
      <c r="BG220" s="243">
        <f t="shared" si="291"/>
        <v>0</v>
      </c>
      <c r="BH220" s="243">
        <f t="shared" si="291"/>
        <v>0</v>
      </c>
      <c r="BI220" s="243">
        <f t="shared" si="291"/>
        <v>0</v>
      </c>
      <c r="BJ220" s="243">
        <f t="shared" si="291"/>
        <v>0</v>
      </c>
      <c r="BK220" s="226"/>
      <c r="BL220" s="240"/>
    </row>
    <row r="221" spans="1:64" s="59" customFormat="1" ht="71.25" customHeight="1" x14ac:dyDescent="0.75">
      <c r="A221" s="55"/>
      <c r="B221" s="125" t="s">
        <v>493</v>
      </c>
      <c r="C221" s="158" t="s">
        <v>494</v>
      </c>
      <c r="D221" s="15" t="s">
        <v>495</v>
      </c>
      <c r="E221" s="15"/>
      <c r="F221" s="16"/>
      <c r="G221" s="15"/>
      <c r="H221" s="15" t="s">
        <v>133</v>
      </c>
      <c r="I221" s="4"/>
      <c r="J221" s="4"/>
      <c r="K221" s="4"/>
      <c r="L221" s="4"/>
      <c r="M221" s="4"/>
      <c r="N221" s="4"/>
      <c r="O221" s="4"/>
      <c r="P221" s="4"/>
      <c r="Q221" s="4"/>
      <c r="R221" s="4"/>
      <c r="S221" s="4"/>
      <c r="T221" s="4"/>
      <c r="U221" s="39">
        <f>SUM(I221*$U$299)</f>
        <v>0</v>
      </c>
      <c r="V221" s="39">
        <f>SUM(J221*$V$299)</f>
        <v>0</v>
      </c>
      <c r="W221" s="39">
        <f>SUM(K221*$W$299)</f>
        <v>0</v>
      </c>
      <c r="X221" s="39">
        <f>SUM(L221*$X$299)</f>
        <v>0</v>
      </c>
      <c r="Y221" s="39">
        <f>SUM(M221*$Y$299)</f>
        <v>0</v>
      </c>
      <c r="Z221" s="40">
        <f>SUM(N221*$Z$299)</f>
        <v>0</v>
      </c>
      <c r="AA221" s="40">
        <f>SUM(O221*$AA$299)</f>
        <v>0</v>
      </c>
      <c r="AB221" s="40" t="s">
        <v>63</v>
      </c>
      <c r="AC221" s="40" t="s">
        <v>63</v>
      </c>
      <c r="AD221" s="40"/>
      <c r="AE221" s="40" t="s">
        <v>63</v>
      </c>
      <c r="AF221" s="40" t="s">
        <v>63</v>
      </c>
      <c r="AG221" s="40">
        <f t="shared" ref="AG221:AG224" si="292">SUM($U221:$AF221)</f>
        <v>0</v>
      </c>
      <c r="AH221" s="74"/>
      <c r="AI221" s="75"/>
      <c r="AJ221" s="42">
        <f t="shared" ref="AJ221:AJ224" si="293">SUM(AH221*AI221)</f>
        <v>0</v>
      </c>
      <c r="AK221" s="43">
        <f t="shared" ref="AK221:AK224" si="294">SUM(AG221+AJ221)</f>
        <v>0</v>
      </c>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109">
        <f t="shared" ref="BG221:BG224" si="295">SUM(AL221:BF221)</f>
        <v>0</v>
      </c>
      <c r="BH221" s="44">
        <f t="shared" ref="BH221:BH224" si="296">$AK221-$BG221</f>
        <v>0</v>
      </c>
      <c r="BI221" s="57"/>
      <c r="BJ221" s="57"/>
      <c r="BK221" s="58"/>
      <c r="BL221" s="55"/>
    </row>
    <row r="222" spans="1:64" s="59" customFormat="1" ht="111.75" customHeight="1" x14ac:dyDescent="0.75">
      <c r="A222" s="55"/>
      <c r="B222" s="125" t="s">
        <v>493</v>
      </c>
      <c r="C222" s="112" t="s">
        <v>496</v>
      </c>
      <c r="D222" s="15" t="s">
        <v>497</v>
      </c>
      <c r="E222" s="15"/>
      <c r="F222" s="16"/>
      <c r="G222" s="15"/>
      <c r="H222" s="49" t="s">
        <v>133</v>
      </c>
      <c r="I222" s="4"/>
      <c r="J222" s="4"/>
      <c r="K222" s="4"/>
      <c r="L222" s="4"/>
      <c r="M222" s="4"/>
      <c r="N222" s="4"/>
      <c r="O222" s="53"/>
      <c r="P222" s="53"/>
      <c r="Q222" s="53"/>
      <c r="R222" s="53"/>
      <c r="S222" s="53"/>
      <c r="T222" s="53"/>
      <c r="U222" s="39">
        <f>SUM(I222*$U$299)</f>
        <v>0</v>
      </c>
      <c r="V222" s="39">
        <f>SUM(J222*$V$299)</f>
        <v>0</v>
      </c>
      <c r="W222" s="39">
        <f>SUM(K222*$W$299)</f>
        <v>0</v>
      </c>
      <c r="X222" s="39">
        <f>SUM(L222*$X$299)</f>
        <v>0</v>
      </c>
      <c r="Y222" s="39">
        <f>SUM(M222*$Y$299)</f>
        <v>0</v>
      </c>
      <c r="Z222" s="40">
        <f>SUM(N222*$Z$299)</f>
        <v>0</v>
      </c>
      <c r="AA222" s="40">
        <f>SUM(O222*$AA$299)</f>
        <v>0</v>
      </c>
      <c r="AB222" s="40" t="s">
        <v>63</v>
      </c>
      <c r="AC222" s="40" t="s">
        <v>63</v>
      </c>
      <c r="AD222" s="40"/>
      <c r="AE222" s="40" t="s">
        <v>63</v>
      </c>
      <c r="AF222" s="40" t="s">
        <v>63</v>
      </c>
      <c r="AG222" s="40">
        <f t="shared" si="292"/>
        <v>0</v>
      </c>
      <c r="AH222" s="74"/>
      <c r="AI222" s="75"/>
      <c r="AJ222" s="42">
        <f t="shared" si="293"/>
        <v>0</v>
      </c>
      <c r="AK222" s="43">
        <f t="shared" si="294"/>
        <v>0</v>
      </c>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109">
        <f t="shared" si="295"/>
        <v>0</v>
      </c>
      <c r="BH222" s="44">
        <f t="shared" si="296"/>
        <v>0</v>
      </c>
      <c r="BI222" s="57"/>
      <c r="BJ222" s="57"/>
      <c r="BK222" s="58"/>
      <c r="BL222" s="55"/>
    </row>
    <row r="223" spans="1:64" s="59" customFormat="1" ht="54.75" customHeight="1" x14ac:dyDescent="0.75">
      <c r="A223" s="55"/>
      <c r="B223" s="125" t="s">
        <v>493</v>
      </c>
      <c r="C223" s="112" t="s">
        <v>498</v>
      </c>
      <c r="D223" s="15" t="s">
        <v>499</v>
      </c>
      <c r="E223" s="126"/>
      <c r="F223" s="127"/>
      <c r="G223" s="55"/>
      <c r="H223" s="49" t="s">
        <v>133</v>
      </c>
      <c r="I223" s="10"/>
      <c r="J223" s="10"/>
      <c r="K223" s="10"/>
      <c r="L223" s="10"/>
      <c r="M223" s="10"/>
      <c r="N223" s="10"/>
      <c r="O223" s="10"/>
      <c r="P223" s="10"/>
      <c r="Q223" s="10"/>
      <c r="R223" s="10"/>
      <c r="S223" s="10"/>
      <c r="T223" s="10"/>
      <c r="U223" s="39">
        <f>SUM(I223*$U$299)</f>
        <v>0</v>
      </c>
      <c r="V223" s="39">
        <f>SUM(J223*$V$299)</f>
        <v>0</v>
      </c>
      <c r="W223" s="39">
        <f>SUM(K223*$W$299)</f>
        <v>0</v>
      </c>
      <c r="X223" s="39">
        <f>SUM(L223*$X$299)</f>
        <v>0</v>
      </c>
      <c r="Y223" s="39">
        <f>SUM(M223*$Y$299)</f>
        <v>0</v>
      </c>
      <c r="Z223" s="40">
        <f>SUM(N223*$Z$299)</f>
        <v>0</v>
      </c>
      <c r="AA223" s="40">
        <f>SUM(O223*$AA$299)</f>
        <v>0</v>
      </c>
      <c r="AB223" s="40" t="s">
        <v>63</v>
      </c>
      <c r="AC223" s="40" t="s">
        <v>63</v>
      </c>
      <c r="AD223" s="40"/>
      <c r="AE223" s="40" t="s">
        <v>63</v>
      </c>
      <c r="AF223" s="40" t="s">
        <v>63</v>
      </c>
      <c r="AG223" s="40">
        <f t="shared" si="292"/>
        <v>0</v>
      </c>
      <c r="AH223" s="74"/>
      <c r="AI223" s="75"/>
      <c r="AJ223" s="42">
        <f t="shared" si="293"/>
        <v>0</v>
      </c>
      <c r="AK223" s="43">
        <f t="shared" si="294"/>
        <v>0</v>
      </c>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109">
        <f t="shared" si="295"/>
        <v>0</v>
      </c>
      <c r="BH223" s="44">
        <f t="shared" si="296"/>
        <v>0</v>
      </c>
      <c r="BI223" s="57"/>
      <c r="BJ223" s="57"/>
      <c r="BK223" s="58"/>
      <c r="BL223" s="55"/>
    </row>
    <row r="224" spans="1:64" s="59" customFormat="1" ht="76.5" customHeight="1" x14ac:dyDescent="0.75">
      <c r="A224" s="55"/>
      <c r="B224" s="125" t="s">
        <v>493</v>
      </c>
      <c r="C224" s="112" t="s">
        <v>500</v>
      </c>
      <c r="D224" s="15" t="s">
        <v>501</v>
      </c>
      <c r="E224" s="126"/>
      <c r="F224" s="127"/>
      <c r="G224" s="55"/>
      <c r="H224" s="49" t="s">
        <v>133</v>
      </c>
      <c r="I224" s="10"/>
      <c r="J224" s="10"/>
      <c r="K224" s="10"/>
      <c r="L224" s="10"/>
      <c r="M224" s="10"/>
      <c r="N224" s="10"/>
      <c r="O224" s="10"/>
      <c r="P224" s="10"/>
      <c r="Q224" s="10"/>
      <c r="R224" s="10"/>
      <c r="S224" s="10"/>
      <c r="T224" s="10"/>
      <c r="U224" s="39">
        <f>SUM(I224*$U$299)</f>
        <v>0</v>
      </c>
      <c r="V224" s="39">
        <f>SUM(J224*$V$299)</f>
        <v>0</v>
      </c>
      <c r="W224" s="39">
        <f>SUM(K224*$W$299)</f>
        <v>0</v>
      </c>
      <c r="X224" s="39">
        <f>SUM(L224*$X$299)</f>
        <v>0</v>
      </c>
      <c r="Y224" s="39">
        <f>SUM(M224*$Y$299)</f>
        <v>0</v>
      </c>
      <c r="Z224" s="40">
        <f>SUM(N224*$Z$299)</f>
        <v>0</v>
      </c>
      <c r="AA224" s="40">
        <f>SUM(O224*$AA$299)</f>
        <v>0</v>
      </c>
      <c r="AB224" s="40" t="s">
        <v>63</v>
      </c>
      <c r="AC224" s="40" t="s">
        <v>63</v>
      </c>
      <c r="AD224" s="40"/>
      <c r="AE224" s="40" t="s">
        <v>63</v>
      </c>
      <c r="AF224" s="40" t="s">
        <v>63</v>
      </c>
      <c r="AG224" s="40">
        <f t="shared" si="292"/>
        <v>0</v>
      </c>
      <c r="AH224" s="74"/>
      <c r="AI224" s="75"/>
      <c r="AJ224" s="42">
        <f t="shared" si="293"/>
        <v>0</v>
      </c>
      <c r="AK224" s="43">
        <f t="shared" si="294"/>
        <v>0</v>
      </c>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109">
        <f t="shared" si="295"/>
        <v>0</v>
      </c>
      <c r="BH224" s="44">
        <f t="shared" si="296"/>
        <v>0</v>
      </c>
      <c r="BI224" s="57"/>
      <c r="BJ224" s="57"/>
      <c r="BK224" s="58"/>
      <c r="BL224" s="55"/>
    </row>
    <row r="225" spans="1:64" s="241" customFormat="1" ht="36" customHeight="1" x14ac:dyDescent="0.75">
      <c r="A225" s="240"/>
      <c r="B225" s="228" t="s">
        <v>55</v>
      </c>
      <c r="C225" s="229" t="s">
        <v>502</v>
      </c>
      <c r="D225" s="212" t="s">
        <v>503</v>
      </c>
      <c r="E225" s="213" t="s">
        <v>504</v>
      </c>
      <c r="F225" s="237" t="s">
        <v>492</v>
      </c>
      <c r="G225" s="237"/>
      <c r="H225" s="235"/>
      <c r="I225" s="242">
        <f t="shared" ref="I225:BJ225" si="297">SUM(I226:I227)</f>
        <v>0</v>
      </c>
      <c r="J225" s="242">
        <f t="shared" si="297"/>
        <v>0</v>
      </c>
      <c r="K225" s="242">
        <f t="shared" si="297"/>
        <v>0</v>
      </c>
      <c r="L225" s="242">
        <f t="shared" si="297"/>
        <v>0</v>
      </c>
      <c r="M225" s="242">
        <f t="shared" si="297"/>
        <v>0</v>
      </c>
      <c r="N225" s="242">
        <f t="shared" si="297"/>
        <v>0</v>
      </c>
      <c r="O225" s="242">
        <f t="shared" si="297"/>
        <v>0</v>
      </c>
      <c r="P225" s="242">
        <f t="shared" si="297"/>
        <v>0</v>
      </c>
      <c r="Q225" s="242">
        <f t="shared" si="297"/>
        <v>0</v>
      </c>
      <c r="R225" s="242">
        <f t="shared" si="297"/>
        <v>0</v>
      </c>
      <c r="S225" s="242">
        <f t="shared" si="297"/>
        <v>0</v>
      </c>
      <c r="T225" s="242">
        <f t="shared" si="297"/>
        <v>0</v>
      </c>
      <c r="U225" s="243">
        <f t="shared" si="297"/>
        <v>0</v>
      </c>
      <c r="V225" s="243">
        <f t="shared" si="297"/>
        <v>0</v>
      </c>
      <c r="W225" s="243">
        <f t="shared" si="297"/>
        <v>0</v>
      </c>
      <c r="X225" s="243">
        <f t="shared" si="297"/>
        <v>0</v>
      </c>
      <c r="Y225" s="243">
        <f t="shared" si="297"/>
        <v>0</v>
      </c>
      <c r="Z225" s="243">
        <f t="shared" si="297"/>
        <v>0</v>
      </c>
      <c r="AA225" s="243">
        <f t="shared" si="297"/>
        <v>0</v>
      </c>
      <c r="AB225" s="243">
        <f t="shared" si="297"/>
        <v>0</v>
      </c>
      <c r="AC225" s="243">
        <f t="shared" si="297"/>
        <v>0</v>
      </c>
      <c r="AD225" s="243">
        <f t="shared" si="297"/>
        <v>0</v>
      </c>
      <c r="AE225" s="243">
        <f t="shared" si="297"/>
        <v>0</v>
      </c>
      <c r="AF225" s="243">
        <f t="shared" si="297"/>
        <v>0</v>
      </c>
      <c r="AG225" s="243">
        <f t="shared" si="297"/>
        <v>0</v>
      </c>
      <c r="AH225" s="242"/>
      <c r="AI225" s="243"/>
      <c r="AJ225" s="243">
        <f t="shared" si="297"/>
        <v>7000</v>
      </c>
      <c r="AK225" s="243">
        <f t="shared" si="297"/>
        <v>7000</v>
      </c>
      <c r="AL225" s="243">
        <f t="shared" si="297"/>
        <v>0</v>
      </c>
      <c r="AM225" s="243">
        <f t="shared" si="297"/>
        <v>0</v>
      </c>
      <c r="AN225" s="243">
        <f t="shared" si="297"/>
        <v>0</v>
      </c>
      <c r="AO225" s="243">
        <f t="shared" si="297"/>
        <v>0</v>
      </c>
      <c r="AP225" s="243">
        <f t="shared" si="297"/>
        <v>0</v>
      </c>
      <c r="AQ225" s="243">
        <f t="shared" si="297"/>
        <v>0</v>
      </c>
      <c r="AR225" s="243">
        <f t="shared" si="297"/>
        <v>0</v>
      </c>
      <c r="AS225" s="243">
        <f t="shared" si="297"/>
        <v>0</v>
      </c>
      <c r="AT225" s="243">
        <f t="shared" si="297"/>
        <v>0</v>
      </c>
      <c r="AU225" s="243">
        <f t="shared" si="297"/>
        <v>0</v>
      </c>
      <c r="AV225" s="243">
        <f t="shared" si="297"/>
        <v>0</v>
      </c>
      <c r="AW225" s="243">
        <f t="shared" si="297"/>
        <v>0</v>
      </c>
      <c r="AX225" s="243">
        <f t="shared" si="297"/>
        <v>0</v>
      </c>
      <c r="AY225" s="243">
        <f t="shared" si="297"/>
        <v>0</v>
      </c>
      <c r="AZ225" s="243">
        <f t="shared" si="297"/>
        <v>0</v>
      </c>
      <c r="BA225" s="243">
        <f t="shared" si="297"/>
        <v>0</v>
      </c>
      <c r="BB225" s="243">
        <f t="shared" si="297"/>
        <v>0</v>
      </c>
      <c r="BC225" s="243">
        <f t="shared" si="297"/>
        <v>0</v>
      </c>
      <c r="BD225" s="243">
        <f t="shared" si="297"/>
        <v>0</v>
      </c>
      <c r="BE225" s="243">
        <f t="shared" si="297"/>
        <v>0</v>
      </c>
      <c r="BF225" s="243">
        <f t="shared" si="297"/>
        <v>0</v>
      </c>
      <c r="BG225" s="243">
        <f t="shared" si="297"/>
        <v>0</v>
      </c>
      <c r="BH225" s="243">
        <f t="shared" si="297"/>
        <v>7000</v>
      </c>
      <c r="BI225" s="243">
        <f t="shared" si="297"/>
        <v>0</v>
      </c>
      <c r="BJ225" s="243">
        <f t="shared" si="297"/>
        <v>0</v>
      </c>
      <c r="BK225" s="226"/>
      <c r="BL225" s="240"/>
    </row>
    <row r="226" spans="1:64" s="59" customFormat="1" ht="72.75" customHeight="1" x14ac:dyDescent="0.75">
      <c r="A226" s="55"/>
      <c r="B226" s="125" t="s">
        <v>493</v>
      </c>
      <c r="C226" s="112" t="s">
        <v>505</v>
      </c>
      <c r="D226" s="15" t="s">
        <v>506</v>
      </c>
      <c r="E226" s="126"/>
      <c r="F226" s="127"/>
      <c r="G226" s="55"/>
      <c r="H226" s="49" t="s">
        <v>133</v>
      </c>
      <c r="I226" s="10"/>
      <c r="J226" s="10"/>
      <c r="K226" s="10"/>
      <c r="L226" s="10"/>
      <c r="M226" s="10"/>
      <c r="N226" s="10"/>
      <c r="O226" s="10"/>
      <c r="P226" s="10"/>
      <c r="Q226" s="10"/>
      <c r="R226" s="10"/>
      <c r="S226" s="10"/>
      <c r="T226" s="10"/>
      <c r="U226" s="39">
        <f>SUM(I226*$U$299)</f>
        <v>0</v>
      </c>
      <c r="V226" s="39">
        <f>SUM(J226*$V$299)</f>
        <v>0</v>
      </c>
      <c r="W226" s="39">
        <f>SUM(K226*$W$299)</f>
        <v>0</v>
      </c>
      <c r="X226" s="39">
        <f>SUM(L226*$X$299)</f>
        <v>0</v>
      </c>
      <c r="Y226" s="39">
        <f>SUM(M226*$Y$299)</f>
        <v>0</v>
      </c>
      <c r="Z226" s="40">
        <f>SUM(N226*$Z$299)</f>
        <v>0</v>
      </c>
      <c r="AA226" s="40">
        <f>SUM(O226*$AA$299)</f>
        <v>0</v>
      </c>
      <c r="AB226" s="40" t="s">
        <v>63</v>
      </c>
      <c r="AC226" s="40" t="s">
        <v>63</v>
      </c>
      <c r="AD226" s="40"/>
      <c r="AE226" s="40" t="s">
        <v>63</v>
      </c>
      <c r="AF226" s="40" t="s">
        <v>63</v>
      </c>
      <c r="AG226" s="40">
        <f>SUM($U226:$AF226)</f>
        <v>0</v>
      </c>
      <c r="AH226" s="74"/>
      <c r="AI226" s="75"/>
      <c r="AJ226" s="42">
        <f t="shared" ref="AJ226:AJ227" si="298">SUM(AH226*AI226)</f>
        <v>0</v>
      </c>
      <c r="AK226" s="43">
        <f t="shared" ref="AK226:AK227" si="299">SUM(AG226+AJ226)</f>
        <v>0</v>
      </c>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109">
        <f t="shared" ref="BG226:BG227" si="300">SUM(AL226:BF226)</f>
        <v>0</v>
      </c>
      <c r="BH226" s="44">
        <f t="shared" ref="BH226" si="301">$AK226-$BG226</f>
        <v>0</v>
      </c>
      <c r="BI226" s="57"/>
      <c r="BJ226" s="57"/>
      <c r="BK226" s="58"/>
      <c r="BL226" s="55"/>
    </row>
    <row r="227" spans="1:64" s="187" customFormat="1" ht="27" x14ac:dyDescent="0.75">
      <c r="A227" s="183"/>
      <c r="B227" s="210" t="s">
        <v>70</v>
      </c>
      <c r="C227" s="173" t="s">
        <v>507</v>
      </c>
      <c r="D227" s="210" t="s">
        <v>508</v>
      </c>
      <c r="E227" s="210"/>
      <c r="F227" s="209"/>
      <c r="G227" s="183"/>
      <c r="H227" s="188"/>
      <c r="I227" s="205"/>
      <c r="J227" s="205"/>
      <c r="K227" s="205"/>
      <c r="L227" s="205"/>
      <c r="M227" s="205"/>
      <c r="N227" s="205"/>
      <c r="O227" s="205"/>
      <c r="P227" s="205"/>
      <c r="Q227" s="205"/>
      <c r="R227" s="205"/>
      <c r="S227" s="205"/>
      <c r="T227" s="205"/>
      <c r="U227" s="176"/>
      <c r="V227" s="176"/>
      <c r="W227" s="176"/>
      <c r="X227" s="176"/>
      <c r="Y227" s="176"/>
      <c r="Z227" s="177"/>
      <c r="AA227" s="176"/>
      <c r="AB227" s="176"/>
      <c r="AC227" s="176"/>
      <c r="AD227" s="176"/>
      <c r="AE227" s="177"/>
      <c r="AF227" s="177"/>
      <c r="AG227" s="177"/>
      <c r="AH227" s="205">
        <v>1</v>
      </c>
      <c r="AI227" s="184">
        <v>7000</v>
      </c>
      <c r="AJ227" s="177">
        <f t="shared" si="298"/>
        <v>7000</v>
      </c>
      <c r="AK227" s="177">
        <f t="shared" si="299"/>
        <v>7000</v>
      </c>
      <c r="AL227" s="184"/>
      <c r="AM227" s="184"/>
      <c r="AN227" s="184"/>
      <c r="AO227" s="184"/>
      <c r="AP227" s="184"/>
      <c r="AQ227" s="184"/>
      <c r="AR227" s="184"/>
      <c r="AS227" s="184"/>
      <c r="AT227" s="184"/>
      <c r="AU227" s="184"/>
      <c r="AV227" s="184"/>
      <c r="AW227" s="184"/>
      <c r="AX227" s="184"/>
      <c r="AY227" s="184"/>
      <c r="AZ227" s="184"/>
      <c r="BA227" s="184"/>
      <c r="BB227" s="184"/>
      <c r="BC227" s="184"/>
      <c r="BD227" s="184"/>
      <c r="BE227" s="184"/>
      <c r="BF227" s="184"/>
      <c r="BG227" s="109">
        <f t="shared" si="300"/>
        <v>0</v>
      </c>
      <c r="BH227" s="177">
        <f>SUM(AK227-BG227)</f>
        <v>7000</v>
      </c>
      <c r="BI227" s="185"/>
      <c r="BJ227" s="185"/>
      <c r="BK227" s="186"/>
      <c r="BL227" s="183"/>
    </row>
    <row r="228" spans="1:64" s="241" customFormat="1" ht="34.5" customHeight="1" x14ac:dyDescent="0.75">
      <c r="A228" s="240"/>
      <c r="B228" s="228" t="s">
        <v>55</v>
      </c>
      <c r="C228" s="229" t="s">
        <v>509</v>
      </c>
      <c r="D228" s="212" t="s">
        <v>510</v>
      </c>
      <c r="E228" s="213" t="s">
        <v>511</v>
      </c>
      <c r="F228" s="237" t="s">
        <v>492</v>
      </c>
      <c r="G228" s="237"/>
      <c r="H228" s="235"/>
      <c r="I228" s="242">
        <f t="shared" ref="I228:BJ228" si="302">SUM(I229:I232)</f>
        <v>0</v>
      </c>
      <c r="J228" s="242">
        <f t="shared" si="302"/>
        <v>0</v>
      </c>
      <c r="K228" s="242">
        <f t="shared" si="302"/>
        <v>0</v>
      </c>
      <c r="L228" s="242">
        <f t="shared" si="302"/>
        <v>0</v>
      </c>
      <c r="M228" s="242">
        <f t="shared" si="302"/>
        <v>0</v>
      </c>
      <c r="N228" s="242">
        <f t="shared" si="302"/>
        <v>0</v>
      </c>
      <c r="O228" s="242">
        <f t="shared" si="302"/>
        <v>0</v>
      </c>
      <c r="P228" s="242">
        <f t="shared" si="302"/>
        <v>0</v>
      </c>
      <c r="Q228" s="242">
        <f t="shared" si="302"/>
        <v>0</v>
      </c>
      <c r="R228" s="242">
        <f t="shared" si="302"/>
        <v>0</v>
      </c>
      <c r="S228" s="242">
        <f t="shared" si="302"/>
        <v>0</v>
      </c>
      <c r="T228" s="242">
        <f t="shared" si="302"/>
        <v>0</v>
      </c>
      <c r="U228" s="243">
        <f t="shared" si="302"/>
        <v>0</v>
      </c>
      <c r="V228" s="243">
        <f t="shared" si="302"/>
        <v>0</v>
      </c>
      <c r="W228" s="243">
        <f t="shared" si="302"/>
        <v>0</v>
      </c>
      <c r="X228" s="243">
        <f t="shared" si="302"/>
        <v>0</v>
      </c>
      <c r="Y228" s="243">
        <f t="shared" si="302"/>
        <v>0</v>
      </c>
      <c r="Z228" s="243">
        <f t="shared" si="302"/>
        <v>0</v>
      </c>
      <c r="AA228" s="243">
        <f t="shared" si="302"/>
        <v>0</v>
      </c>
      <c r="AB228" s="243">
        <f t="shared" si="302"/>
        <v>0</v>
      </c>
      <c r="AC228" s="243">
        <f t="shared" si="302"/>
        <v>0</v>
      </c>
      <c r="AD228" s="243">
        <f t="shared" si="302"/>
        <v>0</v>
      </c>
      <c r="AE228" s="243">
        <f t="shared" si="302"/>
        <v>0</v>
      </c>
      <c r="AF228" s="243">
        <f t="shared" si="302"/>
        <v>0</v>
      </c>
      <c r="AG228" s="243">
        <f t="shared" si="302"/>
        <v>0</v>
      </c>
      <c r="AH228" s="242"/>
      <c r="AI228" s="243"/>
      <c r="AJ228" s="243">
        <f t="shared" si="302"/>
        <v>5000</v>
      </c>
      <c r="AK228" s="243">
        <f t="shared" si="302"/>
        <v>5000</v>
      </c>
      <c r="AL228" s="243">
        <f t="shared" si="302"/>
        <v>0</v>
      </c>
      <c r="AM228" s="243">
        <f t="shared" si="302"/>
        <v>0</v>
      </c>
      <c r="AN228" s="243">
        <f t="shared" si="302"/>
        <v>0</v>
      </c>
      <c r="AO228" s="243">
        <f t="shared" si="302"/>
        <v>0</v>
      </c>
      <c r="AP228" s="243">
        <f t="shared" si="302"/>
        <v>0</v>
      </c>
      <c r="AQ228" s="243">
        <f t="shared" si="302"/>
        <v>0</v>
      </c>
      <c r="AR228" s="243">
        <f t="shared" si="302"/>
        <v>0</v>
      </c>
      <c r="AS228" s="243">
        <f t="shared" si="302"/>
        <v>0</v>
      </c>
      <c r="AT228" s="243">
        <f t="shared" si="302"/>
        <v>0</v>
      </c>
      <c r="AU228" s="243">
        <f t="shared" si="302"/>
        <v>0</v>
      </c>
      <c r="AV228" s="243">
        <f t="shared" si="302"/>
        <v>0</v>
      </c>
      <c r="AW228" s="243">
        <f t="shared" si="302"/>
        <v>0</v>
      </c>
      <c r="AX228" s="243">
        <f t="shared" si="302"/>
        <v>0</v>
      </c>
      <c r="AY228" s="243">
        <f t="shared" si="302"/>
        <v>0</v>
      </c>
      <c r="AZ228" s="243">
        <f t="shared" si="302"/>
        <v>0</v>
      </c>
      <c r="BA228" s="243">
        <f t="shared" si="302"/>
        <v>0</v>
      </c>
      <c r="BB228" s="243">
        <f t="shared" si="302"/>
        <v>0</v>
      </c>
      <c r="BC228" s="243">
        <f t="shared" si="302"/>
        <v>0</v>
      </c>
      <c r="BD228" s="243">
        <f t="shared" si="302"/>
        <v>0</v>
      </c>
      <c r="BE228" s="243">
        <f t="shared" si="302"/>
        <v>0</v>
      </c>
      <c r="BF228" s="243">
        <f t="shared" si="302"/>
        <v>0</v>
      </c>
      <c r="BG228" s="243">
        <f t="shared" si="302"/>
        <v>0</v>
      </c>
      <c r="BH228" s="243">
        <f t="shared" si="302"/>
        <v>5000</v>
      </c>
      <c r="BI228" s="243">
        <f t="shared" si="302"/>
        <v>0</v>
      </c>
      <c r="BJ228" s="243">
        <f t="shared" si="302"/>
        <v>0</v>
      </c>
      <c r="BK228" s="226"/>
      <c r="BL228" s="240"/>
    </row>
    <row r="229" spans="1:64" s="59" customFormat="1" ht="45" customHeight="1" x14ac:dyDescent="0.75">
      <c r="A229" s="55"/>
      <c r="B229" s="125" t="s">
        <v>493</v>
      </c>
      <c r="C229" s="112" t="s">
        <v>512</v>
      </c>
      <c r="D229" s="15" t="s">
        <v>513</v>
      </c>
      <c r="E229" s="126"/>
      <c r="F229" s="127"/>
      <c r="G229" s="55"/>
      <c r="H229" s="49" t="s">
        <v>133</v>
      </c>
      <c r="I229" s="10"/>
      <c r="J229" s="10"/>
      <c r="K229" s="10"/>
      <c r="L229" s="10"/>
      <c r="M229" s="10"/>
      <c r="N229" s="10"/>
      <c r="O229" s="10"/>
      <c r="P229" s="10"/>
      <c r="Q229" s="10"/>
      <c r="R229" s="10"/>
      <c r="S229" s="10"/>
      <c r="T229" s="10"/>
      <c r="U229" s="39">
        <f>SUM(I229*$U$299)</f>
        <v>0</v>
      </c>
      <c r="V229" s="39">
        <f>SUM(J229*$V$299)</f>
        <v>0</v>
      </c>
      <c r="W229" s="39">
        <f>SUM(K229*$W$299)</f>
        <v>0</v>
      </c>
      <c r="X229" s="39">
        <f>SUM(L229*$X$299)</f>
        <v>0</v>
      </c>
      <c r="Y229" s="39">
        <f>SUM(M229*$Y$299)</f>
        <v>0</v>
      </c>
      <c r="Z229" s="40">
        <f>SUM(N229*$Z$299)</f>
        <v>0</v>
      </c>
      <c r="AA229" s="40">
        <f>SUM(O229*$AA$299)</f>
        <v>0</v>
      </c>
      <c r="AB229" s="40" t="s">
        <v>63</v>
      </c>
      <c r="AC229" s="40" t="s">
        <v>63</v>
      </c>
      <c r="AD229" s="40"/>
      <c r="AE229" s="40" t="s">
        <v>63</v>
      </c>
      <c r="AF229" s="40" t="s">
        <v>63</v>
      </c>
      <c r="AG229" s="40">
        <f t="shared" ref="AG229:AG231" si="303">SUM($U229:$AF229)</f>
        <v>0</v>
      </c>
      <c r="AH229" s="74"/>
      <c r="AI229" s="75"/>
      <c r="AJ229" s="42">
        <f t="shared" ref="AJ229:AJ232" si="304">SUM(AH229*AI229)</f>
        <v>0</v>
      </c>
      <c r="AK229" s="43">
        <f t="shared" ref="AK229:AK232" si="305">SUM(AG229+AJ229)</f>
        <v>0</v>
      </c>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109">
        <f t="shared" ref="BG229:BG232" si="306">SUM(AL229:BF229)</f>
        <v>0</v>
      </c>
      <c r="BH229" s="44">
        <f t="shared" ref="BH229:BH232" si="307">$AK229-$BG229</f>
        <v>0</v>
      </c>
      <c r="BI229" s="57"/>
      <c r="BJ229" s="57"/>
      <c r="BK229" s="58"/>
      <c r="BL229" s="55"/>
    </row>
    <row r="230" spans="1:64" s="59" customFormat="1" ht="66.75" customHeight="1" x14ac:dyDescent="0.75">
      <c r="A230" s="55"/>
      <c r="B230" s="125" t="s">
        <v>493</v>
      </c>
      <c r="C230" s="112" t="s">
        <v>514</v>
      </c>
      <c r="D230" s="15" t="s">
        <v>515</v>
      </c>
      <c r="E230" s="126"/>
      <c r="F230" s="127"/>
      <c r="G230" s="55"/>
      <c r="H230" s="49" t="s">
        <v>133</v>
      </c>
      <c r="I230" s="10"/>
      <c r="J230" s="10"/>
      <c r="K230" s="10"/>
      <c r="L230" s="10"/>
      <c r="M230" s="10"/>
      <c r="N230" s="10"/>
      <c r="O230" s="10"/>
      <c r="P230" s="10"/>
      <c r="Q230" s="10"/>
      <c r="R230" s="10"/>
      <c r="S230" s="10"/>
      <c r="T230" s="10"/>
      <c r="U230" s="39">
        <f>SUM(I230*$U$299)</f>
        <v>0</v>
      </c>
      <c r="V230" s="39">
        <f>SUM(J230*$V$299)</f>
        <v>0</v>
      </c>
      <c r="W230" s="39">
        <f>SUM(K230*$W$299)</f>
        <v>0</v>
      </c>
      <c r="X230" s="39">
        <f>SUM(L230*$X$299)</f>
        <v>0</v>
      </c>
      <c r="Y230" s="39">
        <f>SUM(M230*$Y$299)</f>
        <v>0</v>
      </c>
      <c r="Z230" s="40">
        <f>SUM(N230*$Z$299)</f>
        <v>0</v>
      </c>
      <c r="AA230" s="40">
        <f>SUM(O230*$AA$299)</f>
        <v>0</v>
      </c>
      <c r="AB230" s="40" t="s">
        <v>63</v>
      </c>
      <c r="AC230" s="40" t="s">
        <v>63</v>
      </c>
      <c r="AD230" s="40"/>
      <c r="AE230" s="40" t="s">
        <v>63</v>
      </c>
      <c r="AF230" s="40" t="s">
        <v>63</v>
      </c>
      <c r="AG230" s="40">
        <f t="shared" si="303"/>
        <v>0</v>
      </c>
      <c r="AH230" s="74"/>
      <c r="AI230" s="75"/>
      <c r="AJ230" s="42">
        <f t="shared" ref="AJ230" si="308">SUM(AH230*AI230)</f>
        <v>0</v>
      </c>
      <c r="AK230" s="43">
        <f t="shared" ref="AK230" si="309">SUM(AG230+AJ230)</f>
        <v>0</v>
      </c>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109">
        <f t="shared" si="306"/>
        <v>0</v>
      </c>
      <c r="BH230" s="44">
        <f>$AK230-$BG230</f>
        <v>0</v>
      </c>
      <c r="BI230" s="57"/>
      <c r="BJ230" s="57"/>
      <c r="BK230" s="58"/>
      <c r="BL230" s="55"/>
    </row>
    <row r="231" spans="1:64" s="59" customFormat="1" ht="43.5" customHeight="1" x14ac:dyDescent="0.75">
      <c r="A231" s="55"/>
      <c r="B231" s="125" t="s">
        <v>493</v>
      </c>
      <c r="C231" s="112" t="s">
        <v>516</v>
      </c>
      <c r="D231" s="15" t="s">
        <v>517</v>
      </c>
      <c r="E231" s="126"/>
      <c r="F231" s="127"/>
      <c r="G231" s="55"/>
      <c r="H231" s="49" t="s">
        <v>133</v>
      </c>
      <c r="I231" s="10"/>
      <c r="J231" s="10"/>
      <c r="K231" s="10"/>
      <c r="L231" s="10"/>
      <c r="M231" s="10"/>
      <c r="N231" s="10"/>
      <c r="O231" s="10"/>
      <c r="P231" s="10"/>
      <c r="Q231" s="10"/>
      <c r="R231" s="10"/>
      <c r="S231" s="10"/>
      <c r="T231" s="10"/>
      <c r="U231" s="39">
        <f>SUM(I231*$U$299)</f>
        <v>0</v>
      </c>
      <c r="V231" s="39">
        <f>SUM(J231*$V$299)</f>
        <v>0</v>
      </c>
      <c r="W231" s="39">
        <f>SUM(K231*$W$299)</f>
        <v>0</v>
      </c>
      <c r="X231" s="39">
        <f>SUM(L231*$X$299)</f>
        <v>0</v>
      </c>
      <c r="Y231" s="39">
        <f>SUM(M231*$Y$299)</f>
        <v>0</v>
      </c>
      <c r="Z231" s="40">
        <f>SUM(N231*$Z$299)</f>
        <v>0</v>
      </c>
      <c r="AA231" s="40">
        <f>SUM(O231*$AA$299)</f>
        <v>0</v>
      </c>
      <c r="AB231" s="40" t="s">
        <v>63</v>
      </c>
      <c r="AC231" s="40" t="s">
        <v>63</v>
      </c>
      <c r="AD231" s="40"/>
      <c r="AE231" s="40" t="s">
        <v>63</v>
      </c>
      <c r="AF231" s="40" t="s">
        <v>63</v>
      </c>
      <c r="AG231" s="40">
        <f t="shared" si="303"/>
        <v>0</v>
      </c>
      <c r="AH231" s="74"/>
      <c r="AI231" s="75"/>
      <c r="AJ231" s="42">
        <f t="shared" si="304"/>
        <v>0</v>
      </c>
      <c r="AK231" s="43">
        <f t="shared" si="305"/>
        <v>0</v>
      </c>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109">
        <f t="shared" si="306"/>
        <v>0</v>
      </c>
      <c r="BH231" s="44">
        <f t="shared" si="307"/>
        <v>0</v>
      </c>
      <c r="BI231" s="57"/>
      <c r="BJ231" s="57"/>
      <c r="BK231" s="58"/>
      <c r="BL231" s="55"/>
    </row>
    <row r="232" spans="1:64" s="187" customFormat="1" ht="27" x14ac:dyDescent="0.75">
      <c r="A232" s="183"/>
      <c r="B232" s="210" t="s">
        <v>70</v>
      </c>
      <c r="C232" s="173" t="s">
        <v>507</v>
      </c>
      <c r="D232" s="210" t="s">
        <v>518</v>
      </c>
      <c r="E232" s="210"/>
      <c r="F232" s="209"/>
      <c r="G232" s="183"/>
      <c r="H232" s="188"/>
      <c r="I232" s="205"/>
      <c r="J232" s="205"/>
      <c r="K232" s="205"/>
      <c r="L232" s="205"/>
      <c r="M232" s="205"/>
      <c r="N232" s="205"/>
      <c r="O232" s="205"/>
      <c r="P232" s="205"/>
      <c r="Q232" s="205"/>
      <c r="R232" s="205"/>
      <c r="S232" s="205"/>
      <c r="T232" s="205"/>
      <c r="U232" s="176"/>
      <c r="V232" s="176"/>
      <c r="W232" s="176"/>
      <c r="X232" s="176"/>
      <c r="Y232" s="176"/>
      <c r="Z232" s="177"/>
      <c r="AA232" s="176"/>
      <c r="AB232" s="176"/>
      <c r="AC232" s="176"/>
      <c r="AD232" s="176"/>
      <c r="AE232" s="177"/>
      <c r="AF232" s="177"/>
      <c r="AG232" s="177"/>
      <c r="AH232" s="205">
        <v>1</v>
      </c>
      <c r="AI232" s="184">
        <v>5000</v>
      </c>
      <c r="AJ232" s="177">
        <f t="shared" si="304"/>
        <v>5000</v>
      </c>
      <c r="AK232" s="177">
        <f t="shared" si="305"/>
        <v>5000</v>
      </c>
      <c r="AL232" s="184"/>
      <c r="AM232" s="184"/>
      <c r="AN232" s="184"/>
      <c r="AO232" s="184"/>
      <c r="AP232" s="184"/>
      <c r="AQ232" s="184"/>
      <c r="AR232" s="184"/>
      <c r="AS232" s="184"/>
      <c r="AT232" s="184"/>
      <c r="AU232" s="184"/>
      <c r="AV232" s="184"/>
      <c r="AW232" s="184"/>
      <c r="AX232" s="184"/>
      <c r="AY232" s="184"/>
      <c r="AZ232" s="184"/>
      <c r="BA232" s="184"/>
      <c r="BB232" s="184"/>
      <c r="BC232" s="184"/>
      <c r="BD232" s="184"/>
      <c r="BE232" s="184"/>
      <c r="BF232" s="184"/>
      <c r="BG232" s="109">
        <f t="shared" si="306"/>
        <v>0</v>
      </c>
      <c r="BH232" s="177">
        <f t="shared" si="307"/>
        <v>5000</v>
      </c>
      <c r="BI232" s="185"/>
      <c r="BJ232" s="185"/>
      <c r="BK232" s="186"/>
      <c r="BL232" s="183"/>
    </row>
    <row r="233" spans="1:64" s="241" customFormat="1" ht="39" customHeight="1" x14ac:dyDescent="0.75">
      <c r="A233" s="240"/>
      <c r="B233" s="228" t="s">
        <v>55</v>
      </c>
      <c r="C233" s="229" t="s">
        <v>519</v>
      </c>
      <c r="D233" s="212" t="s">
        <v>520</v>
      </c>
      <c r="E233" s="213"/>
      <c r="F233" s="237" t="s">
        <v>492</v>
      </c>
      <c r="G233" s="237"/>
      <c r="H233" s="235"/>
      <c r="I233" s="242">
        <f t="shared" ref="I233:BJ233" si="310">SUM(I234:I234)</f>
        <v>0</v>
      </c>
      <c r="J233" s="242">
        <f t="shared" si="310"/>
        <v>0</v>
      </c>
      <c r="K233" s="242">
        <f t="shared" si="310"/>
        <v>0</v>
      </c>
      <c r="L233" s="242">
        <f t="shared" si="310"/>
        <v>0</v>
      </c>
      <c r="M233" s="242">
        <f t="shared" si="310"/>
        <v>0</v>
      </c>
      <c r="N233" s="242">
        <f t="shared" si="310"/>
        <v>0</v>
      </c>
      <c r="O233" s="242">
        <f t="shared" si="310"/>
        <v>0</v>
      </c>
      <c r="P233" s="242">
        <f t="shared" si="310"/>
        <v>0</v>
      </c>
      <c r="Q233" s="242">
        <f t="shared" si="310"/>
        <v>0</v>
      </c>
      <c r="R233" s="242">
        <f t="shared" si="310"/>
        <v>0</v>
      </c>
      <c r="S233" s="242">
        <f t="shared" si="310"/>
        <v>0</v>
      </c>
      <c r="T233" s="242">
        <f t="shared" si="310"/>
        <v>0</v>
      </c>
      <c r="U233" s="243">
        <f t="shared" si="310"/>
        <v>0</v>
      </c>
      <c r="V233" s="243">
        <f t="shared" si="310"/>
        <v>0</v>
      </c>
      <c r="W233" s="243">
        <f t="shared" si="310"/>
        <v>0</v>
      </c>
      <c r="X233" s="243">
        <f t="shared" si="310"/>
        <v>0</v>
      </c>
      <c r="Y233" s="243">
        <f t="shared" si="310"/>
        <v>0</v>
      </c>
      <c r="Z233" s="243">
        <f t="shared" si="310"/>
        <v>0</v>
      </c>
      <c r="AA233" s="243">
        <f t="shared" si="310"/>
        <v>0</v>
      </c>
      <c r="AB233" s="243">
        <f t="shared" si="310"/>
        <v>0</v>
      </c>
      <c r="AC233" s="243">
        <f t="shared" si="310"/>
        <v>0</v>
      </c>
      <c r="AD233" s="243">
        <f t="shared" si="310"/>
        <v>0</v>
      </c>
      <c r="AE233" s="243">
        <f t="shared" si="310"/>
        <v>0</v>
      </c>
      <c r="AF233" s="243">
        <f t="shared" si="310"/>
        <v>0</v>
      </c>
      <c r="AG233" s="243">
        <f t="shared" si="310"/>
        <v>0</v>
      </c>
      <c r="AH233" s="242"/>
      <c r="AI233" s="243"/>
      <c r="AJ233" s="243">
        <f t="shared" si="310"/>
        <v>0</v>
      </c>
      <c r="AK233" s="243">
        <f t="shared" si="310"/>
        <v>0</v>
      </c>
      <c r="AL233" s="243">
        <f t="shared" si="310"/>
        <v>0</v>
      </c>
      <c r="AM233" s="243">
        <f t="shared" si="310"/>
        <v>0</v>
      </c>
      <c r="AN233" s="243">
        <f t="shared" si="310"/>
        <v>0</v>
      </c>
      <c r="AO233" s="243">
        <f t="shared" si="310"/>
        <v>0</v>
      </c>
      <c r="AP233" s="243">
        <f t="shared" si="310"/>
        <v>0</v>
      </c>
      <c r="AQ233" s="243">
        <f t="shared" si="310"/>
        <v>0</v>
      </c>
      <c r="AR233" s="243">
        <f t="shared" si="310"/>
        <v>0</v>
      </c>
      <c r="AS233" s="243">
        <f t="shared" si="310"/>
        <v>0</v>
      </c>
      <c r="AT233" s="243">
        <f t="shared" si="310"/>
        <v>0</v>
      </c>
      <c r="AU233" s="243">
        <f t="shared" si="310"/>
        <v>0</v>
      </c>
      <c r="AV233" s="243">
        <f t="shared" si="310"/>
        <v>0</v>
      </c>
      <c r="AW233" s="243">
        <f t="shared" si="310"/>
        <v>0</v>
      </c>
      <c r="AX233" s="243">
        <f t="shared" si="310"/>
        <v>0</v>
      </c>
      <c r="AY233" s="243">
        <f t="shared" si="310"/>
        <v>0</v>
      </c>
      <c r="AZ233" s="243">
        <f t="shared" si="310"/>
        <v>0</v>
      </c>
      <c r="BA233" s="243">
        <f t="shared" si="310"/>
        <v>0</v>
      </c>
      <c r="BB233" s="243">
        <f t="shared" si="310"/>
        <v>0</v>
      </c>
      <c r="BC233" s="243">
        <f t="shared" si="310"/>
        <v>0</v>
      </c>
      <c r="BD233" s="243">
        <f t="shared" si="310"/>
        <v>0</v>
      </c>
      <c r="BE233" s="243">
        <f t="shared" si="310"/>
        <v>0</v>
      </c>
      <c r="BF233" s="243">
        <f t="shared" si="310"/>
        <v>0</v>
      </c>
      <c r="BG233" s="243">
        <f t="shared" si="310"/>
        <v>0</v>
      </c>
      <c r="BH233" s="243">
        <f t="shared" si="310"/>
        <v>0</v>
      </c>
      <c r="BI233" s="243">
        <f t="shared" si="310"/>
        <v>0</v>
      </c>
      <c r="BJ233" s="243">
        <f t="shared" si="310"/>
        <v>0</v>
      </c>
      <c r="BK233" s="226"/>
      <c r="BL233" s="240"/>
    </row>
    <row r="234" spans="1:64" s="59" customFormat="1" ht="43.5" customHeight="1" x14ac:dyDescent="0.75">
      <c r="A234" s="55"/>
      <c r="B234" s="125" t="s">
        <v>493</v>
      </c>
      <c r="C234" s="112" t="s">
        <v>521</v>
      </c>
      <c r="D234" s="15" t="s">
        <v>522</v>
      </c>
      <c r="E234" s="126"/>
      <c r="F234" s="127"/>
      <c r="G234" s="55"/>
      <c r="H234" s="49" t="s">
        <v>133</v>
      </c>
      <c r="I234" s="10"/>
      <c r="J234" s="10"/>
      <c r="K234" s="10"/>
      <c r="L234" s="10"/>
      <c r="M234" s="10"/>
      <c r="N234" s="10"/>
      <c r="O234" s="10"/>
      <c r="P234" s="10"/>
      <c r="Q234" s="10"/>
      <c r="R234" s="10"/>
      <c r="S234" s="10"/>
      <c r="T234" s="10"/>
      <c r="U234" s="39">
        <f>SUM(I234*$U$299)</f>
        <v>0</v>
      </c>
      <c r="V234" s="39">
        <f>SUM(J234*$V$299)</f>
        <v>0</v>
      </c>
      <c r="W234" s="39">
        <f>SUM(K234*$W$299)</f>
        <v>0</v>
      </c>
      <c r="X234" s="39">
        <f>SUM(L234*$X$299)</f>
        <v>0</v>
      </c>
      <c r="Y234" s="39">
        <f>SUM(M234*$Y$299)</f>
        <v>0</v>
      </c>
      <c r="Z234" s="40">
        <f>SUM(N234*$Z$299)</f>
        <v>0</v>
      </c>
      <c r="AA234" s="40">
        <f>SUM(O234*$AA$299)</f>
        <v>0</v>
      </c>
      <c r="AB234" s="40" t="s">
        <v>63</v>
      </c>
      <c r="AC234" s="40" t="s">
        <v>63</v>
      </c>
      <c r="AD234" s="40"/>
      <c r="AE234" s="40" t="s">
        <v>63</v>
      </c>
      <c r="AF234" s="40" t="s">
        <v>63</v>
      </c>
      <c r="AG234" s="40">
        <f>SUM($U234:$AF234)</f>
        <v>0</v>
      </c>
      <c r="AH234" s="74"/>
      <c r="AI234" s="75"/>
      <c r="AJ234" s="42">
        <f t="shared" ref="AJ234" si="311">SUM(AH234*AI234)</f>
        <v>0</v>
      </c>
      <c r="AK234" s="43">
        <f t="shared" ref="AK234" si="312">SUM(AG234+AJ234)</f>
        <v>0</v>
      </c>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109">
        <f t="shared" ref="BG234" si="313">SUM(AL234:BF234)</f>
        <v>0</v>
      </c>
      <c r="BH234" s="44">
        <f>SUM(AK234-BG234)</f>
        <v>0</v>
      </c>
      <c r="BI234" s="57"/>
      <c r="BJ234" s="57"/>
      <c r="BK234" s="58"/>
      <c r="BL234" s="55"/>
    </row>
    <row r="235" spans="1:64" s="241" customFormat="1" ht="32.25" customHeight="1" x14ac:dyDescent="0.75">
      <c r="A235" s="240"/>
      <c r="B235" s="228" t="s">
        <v>55</v>
      </c>
      <c r="C235" s="229" t="s">
        <v>523</v>
      </c>
      <c r="D235" s="212" t="s">
        <v>524</v>
      </c>
      <c r="E235" s="213" t="s">
        <v>525</v>
      </c>
      <c r="F235" s="237" t="s">
        <v>492</v>
      </c>
      <c r="G235" s="237"/>
      <c r="H235" s="235"/>
      <c r="I235" s="242">
        <f t="shared" ref="I235:BJ235" si="314">SUM(I236:I236)</f>
        <v>0</v>
      </c>
      <c r="J235" s="242">
        <f t="shared" si="314"/>
        <v>0</v>
      </c>
      <c r="K235" s="242">
        <f t="shared" si="314"/>
        <v>0</v>
      </c>
      <c r="L235" s="242">
        <f t="shared" si="314"/>
        <v>0</v>
      </c>
      <c r="M235" s="242">
        <f t="shared" si="314"/>
        <v>0</v>
      </c>
      <c r="N235" s="242">
        <f t="shared" si="314"/>
        <v>0</v>
      </c>
      <c r="O235" s="242">
        <f t="shared" si="314"/>
        <v>0</v>
      </c>
      <c r="P235" s="242">
        <f t="shared" si="314"/>
        <v>0</v>
      </c>
      <c r="Q235" s="242">
        <f t="shared" si="314"/>
        <v>0</v>
      </c>
      <c r="R235" s="242">
        <f t="shared" si="314"/>
        <v>0</v>
      </c>
      <c r="S235" s="242">
        <f t="shared" si="314"/>
        <v>0</v>
      </c>
      <c r="T235" s="242">
        <f t="shared" si="314"/>
        <v>0</v>
      </c>
      <c r="U235" s="243">
        <f t="shared" si="314"/>
        <v>0</v>
      </c>
      <c r="V235" s="243">
        <f t="shared" si="314"/>
        <v>0</v>
      </c>
      <c r="W235" s="243">
        <f t="shared" si="314"/>
        <v>0</v>
      </c>
      <c r="X235" s="243">
        <f t="shared" si="314"/>
        <v>0</v>
      </c>
      <c r="Y235" s="243">
        <f t="shared" si="314"/>
        <v>0</v>
      </c>
      <c r="Z235" s="243">
        <f t="shared" si="314"/>
        <v>0</v>
      </c>
      <c r="AA235" s="243">
        <f t="shared" si="314"/>
        <v>0</v>
      </c>
      <c r="AB235" s="243">
        <f t="shared" si="314"/>
        <v>0</v>
      </c>
      <c r="AC235" s="243">
        <f t="shared" si="314"/>
        <v>0</v>
      </c>
      <c r="AD235" s="243">
        <f t="shared" si="314"/>
        <v>0</v>
      </c>
      <c r="AE235" s="243">
        <f t="shared" si="314"/>
        <v>0</v>
      </c>
      <c r="AF235" s="243">
        <f t="shared" si="314"/>
        <v>0</v>
      </c>
      <c r="AG235" s="243">
        <f t="shared" si="314"/>
        <v>0</v>
      </c>
      <c r="AH235" s="242"/>
      <c r="AI235" s="243"/>
      <c r="AJ235" s="243">
        <f t="shared" si="314"/>
        <v>0</v>
      </c>
      <c r="AK235" s="243">
        <f t="shared" si="314"/>
        <v>0</v>
      </c>
      <c r="AL235" s="243">
        <f t="shared" si="314"/>
        <v>0</v>
      </c>
      <c r="AM235" s="243">
        <f t="shared" si="314"/>
        <v>0</v>
      </c>
      <c r="AN235" s="243">
        <f t="shared" si="314"/>
        <v>0</v>
      </c>
      <c r="AO235" s="243">
        <f t="shared" si="314"/>
        <v>0</v>
      </c>
      <c r="AP235" s="243">
        <f t="shared" si="314"/>
        <v>0</v>
      </c>
      <c r="AQ235" s="243">
        <f t="shared" si="314"/>
        <v>0</v>
      </c>
      <c r="AR235" s="243">
        <f t="shared" si="314"/>
        <v>0</v>
      </c>
      <c r="AS235" s="243">
        <f t="shared" si="314"/>
        <v>0</v>
      </c>
      <c r="AT235" s="243">
        <f t="shared" si="314"/>
        <v>0</v>
      </c>
      <c r="AU235" s="243">
        <f t="shared" si="314"/>
        <v>0</v>
      </c>
      <c r="AV235" s="243">
        <f t="shared" si="314"/>
        <v>0</v>
      </c>
      <c r="AW235" s="243">
        <f t="shared" si="314"/>
        <v>0</v>
      </c>
      <c r="AX235" s="243">
        <f t="shared" si="314"/>
        <v>0</v>
      </c>
      <c r="AY235" s="243">
        <f t="shared" si="314"/>
        <v>0</v>
      </c>
      <c r="AZ235" s="243">
        <f t="shared" si="314"/>
        <v>0</v>
      </c>
      <c r="BA235" s="243">
        <f t="shared" si="314"/>
        <v>0</v>
      </c>
      <c r="BB235" s="243">
        <f t="shared" si="314"/>
        <v>0</v>
      </c>
      <c r="BC235" s="243">
        <f t="shared" si="314"/>
        <v>0</v>
      </c>
      <c r="BD235" s="243">
        <f t="shared" si="314"/>
        <v>0</v>
      </c>
      <c r="BE235" s="243">
        <f t="shared" si="314"/>
        <v>0</v>
      </c>
      <c r="BF235" s="243">
        <f t="shared" si="314"/>
        <v>0</v>
      </c>
      <c r="BG235" s="243">
        <f t="shared" si="314"/>
        <v>0</v>
      </c>
      <c r="BH235" s="243">
        <f t="shared" si="314"/>
        <v>0</v>
      </c>
      <c r="BI235" s="243">
        <f t="shared" si="314"/>
        <v>0</v>
      </c>
      <c r="BJ235" s="243">
        <f t="shared" si="314"/>
        <v>0</v>
      </c>
      <c r="BK235" s="226"/>
      <c r="BL235" s="240"/>
    </row>
    <row r="236" spans="1:64" s="59" customFormat="1" ht="58.5" customHeight="1" x14ac:dyDescent="0.75">
      <c r="A236" s="55"/>
      <c r="B236" s="125" t="s">
        <v>493</v>
      </c>
      <c r="C236" s="112" t="s">
        <v>526</v>
      </c>
      <c r="D236" s="15" t="s">
        <v>527</v>
      </c>
      <c r="E236" s="126"/>
      <c r="F236" s="127"/>
      <c r="G236" s="55"/>
      <c r="H236" s="49" t="s">
        <v>8</v>
      </c>
      <c r="I236" s="10"/>
      <c r="J236" s="10"/>
      <c r="K236" s="10"/>
      <c r="L236" s="10"/>
      <c r="M236" s="10"/>
      <c r="N236" s="10"/>
      <c r="O236" s="10"/>
      <c r="P236" s="10"/>
      <c r="Q236" s="10"/>
      <c r="R236" s="10"/>
      <c r="S236" s="10"/>
      <c r="T236" s="10"/>
      <c r="U236" s="39">
        <f>SUM(I236*$U$299)</f>
        <v>0</v>
      </c>
      <c r="V236" s="39">
        <f>SUM(J236*$V$299)</f>
        <v>0</v>
      </c>
      <c r="W236" s="39">
        <f>SUM(K236*$W$299)</f>
        <v>0</v>
      </c>
      <c r="X236" s="39">
        <f>SUM(L236*$X$299)</f>
        <v>0</v>
      </c>
      <c r="Y236" s="39">
        <f>SUM(M236*$Y$299)</f>
        <v>0</v>
      </c>
      <c r="Z236" s="40">
        <f>SUM(N236*$Z$299)</f>
        <v>0</v>
      </c>
      <c r="AA236" s="40">
        <f>SUM(O236*$AA$299)</f>
        <v>0</v>
      </c>
      <c r="AB236" s="40" t="s">
        <v>63</v>
      </c>
      <c r="AC236" s="40" t="s">
        <v>63</v>
      </c>
      <c r="AD236" s="40"/>
      <c r="AE236" s="40" t="s">
        <v>63</v>
      </c>
      <c r="AF236" s="40" t="s">
        <v>63</v>
      </c>
      <c r="AG236" s="40">
        <f>SUM($U236:$AF236)</f>
        <v>0</v>
      </c>
      <c r="AH236" s="74"/>
      <c r="AI236" s="75"/>
      <c r="AJ236" s="42">
        <f t="shared" ref="AJ236" si="315">SUM(AH236*AI236)</f>
        <v>0</v>
      </c>
      <c r="AK236" s="43">
        <f t="shared" ref="AK236" si="316">SUM(AG236+AJ236)</f>
        <v>0</v>
      </c>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109">
        <f t="shared" ref="BG236" si="317">SUM(AL236:BF236)</f>
        <v>0</v>
      </c>
      <c r="BH236" s="44">
        <f>SUM(AK236-BG236)</f>
        <v>0</v>
      </c>
      <c r="BI236" s="57"/>
      <c r="BJ236" s="57"/>
      <c r="BK236" s="58"/>
      <c r="BL236" s="55"/>
    </row>
    <row r="237" spans="1:64" s="6" customFormat="1" ht="24" customHeight="1" x14ac:dyDescent="0.75">
      <c r="D237" s="364" t="s">
        <v>528</v>
      </c>
      <c r="AG237" s="6">
        <f>SUM(AG238:AG250)</f>
        <v>0</v>
      </c>
      <c r="AJ237" s="91">
        <f t="shared" ref="AJ237" si="318">SUM(AJ238:AJ250)</f>
        <v>36300</v>
      </c>
      <c r="AK237" s="91">
        <f>SUM(AK238:AK251)</f>
        <v>36300</v>
      </c>
      <c r="AL237" s="6">
        <f t="shared" ref="AL237:BJ237" si="319">SUM(AL238:AL250)</f>
        <v>0</v>
      </c>
      <c r="AM237" s="6">
        <f t="shared" si="319"/>
        <v>0</v>
      </c>
      <c r="AN237" s="6">
        <f t="shared" si="319"/>
        <v>0</v>
      </c>
      <c r="AO237" s="6">
        <f t="shared" si="319"/>
        <v>0</v>
      </c>
      <c r="AP237" s="6">
        <f t="shared" si="319"/>
        <v>0</v>
      </c>
      <c r="AQ237" s="6">
        <f t="shared" si="319"/>
        <v>0</v>
      </c>
      <c r="AR237" s="6">
        <f t="shared" si="319"/>
        <v>0</v>
      </c>
      <c r="AS237" s="6">
        <f t="shared" si="319"/>
        <v>0</v>
      </c>
      <c r="AT237" s="6">
        <f t="shared" si="319"/>
        <v>0</v>
      </c>
      <c r="AU237" s="6">
        <f t="shared" si="319"/>
        <v>0</v>
      </c>
      <c r="AV237" s="6">
        <f t="shared" si="319"/>
        <v>0</v>
      </c>
      <c r="AW237" s="6">
        <f t="shared" si="319"/>
        <v>0</v>
      </c>
      <c r="AX237" s="6">
        <f t="shared" si="319"/>
        <v>0</v>
      </c>
      <c r="AY237" s="6">
        <f t="shared" si="319"/>
        <v>0</v>
      </c>
      <c r="AZ237" s="6">
        <f t="shared" si="319"/>
        <v>0</v>
      </c>
      <c r="BA237" s="6">
        <f t="shared" si="319"/>
        <v>0</v>
      </c>
      <c r="BB237" s="6">
        <f t="shared" si="319"/>
        <v>0</v>
      </c>
      <c r="BC237" s="6">
        <f t="shared" si="319"/>
        <v>0</v>
      </c>
      <c r="BD237" s="6">
        <f t="shared" si="319"/>
        <v>0</v>
      </c>
      <c r="BE237" s="6">
        <f t="shared" si="319"/>
        <v>0</v>
      </c>
      <c r="BF237" s="6">
        <f t="shared" si="319"/>
        <v>0</v>
      </c>
      <c r="BG237" s="6">
        <f t="shared" si="319"/>
        <v>0</v>
      </c>
      <c r="BH237" s="6">
        <f t="shared" si="319"/>
        <v>36300</v>
      </c>
      <c r="BI237" s="6">
        <f t="shared" si="319"/>
        <v>0</v>
      </c>
      <c r="BJ237" s="6">
        <f t="shared" si="319"/>
        <v>0</v>
      </c>
    </row>
    <row r="238" spans="1:64" s="121" customFormat="1" x14ac:dyDescent="0.75">
      <c r="A238" s="116"/>
      <c r="B238" s="210" t="s">
        <v>70</v>
      </c>
      <c r="C238" s="117" t="s">
        <v>529</v>
      </c>
      <c r="D238" s="401" t="s">
        <v>530</v>
      </c>
      <c r="E238" s="402"/>
      <c r="F238" s="128"/>
      <c r="G238" s="116"/>
      <c r="H238" s="72"/>
      <c r="I238" s="11"/>
      <c r="J238" s="11"/>
      <c r="K238" s="11"/>
      <c r="L238" s="11"/>
      <c r="M238" s="11"/>
      <c r="N238" s="11"/>
      <c r="O238" s="11"/>
      <c r="P238" s="11"/>
      <c r="Q238" s="11"/>
      <c r="R238" s="11"/>
      <c r="S238" s="11"/>
      <c r="T238" s="11"/>
      <c r="U238" s="39"/>
      <c r="V238" s="39"/>
      <c r="W238" s="39"/>
      <c r="X238" s="39"/>
      <c r="Y238" s="39"/>
      <c r="Z238" s="40"/>
      <c r="AA238" s="40"/>
      <c r="AB238" s="40"/>
      <c r="AC238" s="40"/>
      <c r="AD238" s="40"/>
      <c r="AE238" s="40"/>
      <c r="AF238" s="40"/>
      <c r="AG238" s="40"/>
      <c r="AH238" s="11">
        <v>1</v>
      </c>
      <c r="AI238" s="118">
        <v>800</v>
      </c>
      <c r="AJ238" s="129">
        <f t="shared" ref="AJ238:AJ250" si="320">SUM(AH238*AI238)</f>
        <v>800</v>
      </c>
      <c r="AK238" s="40">
        <f t="shared" ref="AK238:AK250" si="321">SUM(AG238+AJ238)</f>
        <v>800</v>
      </c>
      <c r="AL238" s="118"/>
      <c r="AM238" s="118"/>
      <c r="AN238" s="118"/>
      <c r="AO238" s="118"/>
      <c r="AP238" s="118"/>
      <c r="AQ238" s="118"/>
      <c r="AR238" s="118"/>
      <c r="AS238" s="118"/>
      <c r="AT238" s="118"/>
      <c r="AU238" s="118"/>
      <c r="AV238" s="118"/>
      <c r="AW238" s="118"/>
      <c r="AX238" s="118"/>
      <c r="AY238" s="118"/>
      <c r="AZ238" s="118"/>
      <c r="BA238" s="118"/>
      <c r="BB238" s="118"/>
      <c r="BC238" s="118"/>
      <c r="BD238" s="118"/>
      <c r="BE238" s="118"/>
      <c r="BF238" s="118"/>
      <c r="BG238" s="40">
        <f t="shared" ref="BG238:BG251" si="322">SUM(AL238:BF238)</f>
        <v>0</v>
      </c>
      <c r="BH238" s="40">
        <f t="shared" ref="BH238:BH253" si="323">SUM(AK238-BG238)</f>
        <v>800</v>
      </c>
      <c r="BI238" s="119"/>
      <c r="BJ238" s="119"/>
      <c r="BK238" s="120"/>
      <c r="BL238" s="116"/>
    </row>
    <row r="239" spans="1:64" s="121" customFormat="1" x14ac:dyDescent="0.75">
      <c r="A239" s="116"/>
      <c r="B239" s="210" t="s">
        <v>70</v>
      </c>
      <c r="C239" s="117" t="s">
        <v>529</v>
      </c>
      <c r="D239" s="401" t="s">
        <v>531</v>
      </c>
      <c r="E239" s="402"/>
      <c r="F239" s="128"/>
      <c r="G239" s="116"/>
      <c r="H239" s="72"/>
      <c r="I239" s="11"/>
      <c r="J239" s="11"/>
      <c r="K239" s="11"/>
      <c r="L239" s="11"/>
      <c r="M239" s="11"/>
      <c r="N239" s="11"/>
      <c r="O239" s="11"/>
      <c r="P239" s="11"/>
      <c r="Q239" s="11"/>
      <c r="R239" s="11"/>
      <c r="S239" s="11"/>
      <c r="T239" s="11"/>
      <c r="U239" s="39"/>
      <c r="V239" s="39"/>
      <c r="W239" s="39"/>
      <c r="X239" s="39"/>
      <c r="Y239" s="39"/>
      <c r="Z239" s="40"/>
      <c r="AA239" s="40"/>
      <c r="AB239" s="40"/>
      <c r="AC239" s="40"/>
      <c r="AD239" s="40"/>
      <c r="AE239" s="40"/>
      <c r="AF239" s="40"/>
      <c r="AG239" s="40"/>
      <c r="AH239" s="11">
        <v>1</v>
      </c>
      <c r="AI239" s="118">
        <v>12000</v>
      </c>
      <c r="AJ239" s="129">
        <f t="shared" si="320"/>
        <v>12000</v>
      </c>
      <c r="AK239" s="40">
        <f t="shared" si="321"/>
        <v>12000</v>
      </c>
      <c r="AL239" s="118"/>
      <c r="AM239" s="118"/>
      <c r="AN239" s="118"/>
      <c r="AO239" s="118"/>
      <c r="AP239" s="118"/>
      <c r="AQ239" s="118"/>
      <c r="AR239" s="118"/>
      <c r="AS239" s="118"/>
      <c r="AT239" s="118"/>
      <c r="AU239" s="118"/>
      <c r="AV239" s="118"/>
      <c r="AW239" s="118"/>
      <c r="AX239" s="118"/>
      <c r="AY239" s="118"/>
      <c r="AZ239" s="118"/>
      <c r="BA239" s="118"/>
      <c r="BB239" s="118"/>
      <c r="BC239" s="118"/>
      <c r="BD239" s="118"/>
      <c r="BE239" s="118"/>
      <c r="BF239" s="118"/>
      <c r="BG239" s="40">
        <f t="shared" si="322"/>
        <v>0</v>
      </c>
      <c r="BH239" s="40">
        <f t="shared" si="323"/>
        <v>12000</v>
      </c>
      <c r="BI239" s="119"/>
      <c r="BJ239" s="119"/>
      <c r="BK239" s="120"/>
      <c r="BL239" s="116"/>
    </row>
    <row r="240" spans="1:64" s="121" customFormat="1" x14ac:dyDescent="0.75">
      <c r="A240" s="116"/>
      <c r="B240" s="210" t="s">
        <v>70</v>
      </c>
      <c r="C240" s="117" t="s">
        <v>529</v>
      </c>
      <c r="D240" s="401" t="s">
        <v>532</v>
      </c>
      <c r="E240" s="402"/>
      <c r="F240" s="128"/>
      <c r="G240" s="116"/>
      <c r="H240" s="72"/>
      <c r="I240" s="11"/>
      <c r="J240" s="11"/>
      <c r="K240" s="11"/>
      <c r="L240" s="11"/>
      <c r="M240" s="11"/>
      <c r="N240" s="11"/>
      <c r="O240" s="11"/>
      <c r="P240" s="11"/>
      <c r="Q240" s="11"/>
      <c r="R240" s="11"/>
      <c r="S240" s="11"/>
      <c r="T240" s="11"/>
      <c r="U240" s="39"/>
      <c r="V240" s="39"/>
      <c r="W240" s="39"/>
      <c r="X240" s="39"/>
      <c r="Y240" s="39"/>
      <c r="Z240" s="40"/>
      <c r="AA240" s="40"/>
      <c r="AB240" s="40"/>
      <c r="AC240" s="40"/>
      <c r="AD240" s="40"/>
      <c r="AE240" s="40"/>
      <c r="AF240" s="40"/>
      <c r="AG240" s="40"/>
      <c r="AH240" s="11">
        <v>1</v>
      </c>
      <c r="AI240" s="118">
        <v>1000</v>
      </c>
      <c r="AJ240" s="129">
        <f t="shared" si="320"/>
        <v>1000</v>
      </c>
      <c r="AK240" s="40">
        <f t="shared" si="321"/>
        <v>1000</v>
      </c>
      <c r="AL240" s="118"/>
      <c r="AM240" s="118"/>
      <c r="AN240" s="118"/>
      <c r="AO240" s="118"/>
      <c r="AP240" s="118"/>
      <c r="AQ240" s="118"/>
      <c r="AR240" s="118"/>
      <c r="AS240" s="118"/>
      <c r="AT240" s="118"/>
      <c r="AU240" s="118"/>
      <c r="AV240" s="118"/>
      <c r="AW240" s="118"/>
      <c r="AX240" s="118"/>
      <c r="AY240" s="118"/>
      <c r="AZ240" s="118"/>
      <c r="BA240" s="118"/>
      <c r="BB240" s="118"/>
      <c r="BC240" s="118"/>
      <c r="BD240" s="118"/>
      <c r="BE240" s="118"/>
      <c r="BF240" s="118"/>
      <c r="BG240" s="40">
        <f t="shared" si="322"/>
        <v>0</v>
      </c>
      <c r="BH240" s="40">
        <f t="shared" si="323"/>
        <v>1000</v>
      </c>
      <c r="BI240" s="119"/>
      <c r="BJ240" s="119"/>
      <c r="BK240" s="120"/>
      <c r="BL240" s="116"/>
    </row>
    <row r="241" spans="1:64" s="121" customFormat="1" x14ac:dyDescent="0.75">
      <c r="A241" s="116"/>
      <c r="B241" s="210" t="s">
        <v>70</v>
      </c>
      <c r="C241" s="117" t="s">
        <v>529</v>
      </c>
      <c r="D241" s="401" t="s">
        <v>533</v>
      </c>
      <c r="E241" s="402"/>
      <c r="F241" s="128"/>
      <c r="G241" s="116"/>
      <c r="H241" s="72"/>
      <c r="I241" s="11"/>
      <c r="J241" s="11"/>
      <c r="K241" s="11"/>
      <c r="L241" s="11"/>
      <c r="M241" s="11"/>
      <c r="N241" s="11"/>
      <c r="O241" s="11"/>
      <c r="P241" s="11"/>
      <c r="Q241" s="11"/>
      <c r="R241" s="11"/>
      <c r="S241" s="11"/>
      <c r="T241" s="11"/>
      <c r="U241" s="39"/>
      <c r="V241" s="39"/>
      <c r="W241" s="39"/>
      <c r="X241" s="39"/>
      <c r="Y241" s="39"/>
      <c r="Z241" s="40"/>
      <c r="AA241" s="40"/>
      <c r="AB241" s="40"/>
      <c r="AC241" s="40"/>
      <c r="AD241" s="40"/>
      <c r="AE241" s="40"/>
      <c r="AF241" s="40"/>
      <c r="AG241" s="40"/>
      <c r="AH241" s="11">
        <v>1</v>
      </c>
      <c r="AI241" s="118">
        <v>1500</v>
      </c>
      <c r="AJ241" s="129">
        <f t="shared" si="320"/>
        <v>1500</v>
      </c>
      <c r="AK241" s="40">
        <f t="shared" si="321"/>
        <v>1500</v>
      </c>
      <c r="AL241" s="118"/>
      <c r="AM241" s="118"/>
      <c r="AN241" s="118"/>
      <c r="AO241" s="118"/>
      <c r="AP241" s="118"/>
      <c r="AQ241" s="118"/>
      <c r="AR241" s="118"/>
      <c r="AS241" s="118"/>
      <c r="AT241" s="118"/>
      <c r="AU241" s="118"/>
      <c r="AV241" s="118"/>
      <c r="AW241" s="118"/>
      <c r="AX241" s="118"/>
      <c r="AY241" s="118"/>
      <c r="AZ241" s="118"/>
      <c r="BA241" s="118"/>
      <c r="BB241" s="118"/>
      <c r="BC241" s="118"/>
      <c r="BD241" s="118"/>
      <c r="BE241" s="118"/>
      <c r="BF241" s="118"/>
      <c r="BG241" s="40">
        <f t="shared" si="322"/>
        <v>0</v>
      </c>
      <c r="BH241" s="40">
        <f t="shared" si="323"/>
        <v>1500</v>
      </c>
      <c r="BI241" s="119"/>
      <c r="BJ241" s="119"/>
      <c r="BK241" s="120"/>
      <c r="BL241" s="116"/>
    </row>
    <row r="242" spans="1:64" s="121" customFormat="1" ht="17.25" customHeight="1" x14ac:dyDescent="0.75">
      <c r="A242" s="116"/>
      <c r="B242" s="210" t="s">
        <v>70</v>
      </c>
      <c r="C242" s="117" t="s">
        <v>529</v>
      </c>
      <c r="D242" s="401" t="s">
        <v>534</v>
      </c>
      <c r="E242" s="402"/>
      <c r="F242" s="128"/>
      <c r="G242" s="116"/>
      <c r="H242" s="72"/>
      <c r="I242" s="11"/>
      <c r="J242" s="11"/>
      <c r="K242" s="11"/>
      <c r="L242" s="11"/>
      <c r="M242" s="11"/>
      <c r="N242" s="11"/>
      <c r="O242" s="11"/>
      <c r="P242" s="11"/>
      <c r="Q242" s="11"/>
      <c r="R242" s="11"/>
      <c r="S242" s="11"/>
      <c r="T242" s="11"/>
      <c r="U242" s="39"/>
      <c r="V242" s="39"/>
      <c r="W242" s="39"/>
      <c r="X242" s="39"/>
      <c r="Y242" s="39"/>
      <c r="Z242" s="40"/>
      <c r="AA242" s="40"/>
      <c r="AB242" s="40"/>
      <c r="AC242" s="40"/>
      <c r="AD242" s="40"/>
      <c r="AE242" s="40"/>
      <c r="AF242" s="40"/>
      <c r="AG242" s="40"/>
      <c r="AH242" s="11">
        <v>1</v>
      </c>
      <c r="AI242" s="118">
        <v>1400</v>
      </c>
      <c r="AJ242" s="129">
        <f t="shared" si="320"/>
        <v>1400</v>
      </c>
      <c r="AK242" s="40">
        <f t="shared" si="321"/>
        <v>1400</v>
      </c>
      <c r="AL242" s="118"/>
      <c r="AM242" s="118"/>
      <c r="AN242" s="118"/>
      <c r="AO242" s="118"/>
      <c r="AP242" s="118"/>
      <c r="AQ242" s="118"/>
      <c r="AR242" s="118"/>
      <c r="AS242" s="118"/>
      <c r="AT242" s="118"/>
      <c r="AU242" s="118"/>
      <c r="AV242" s="118"/>
      <c r="AW242" s="118"/>
      <c r="AX242" s="118"/>
      <c r="AY242" s="118"/>
      <c r="AZ242" s="118"/>
      <c r="BA242" s="118"/>
      <c r="BB242" s="118"/>
      <c r="BC242" s="118"/>
      <c r="BD242" s="118"/>
      <c r="BE242" s="118"/>
      <c r="BF242" s="118"/>
      <c r="BG242" s="40">
        <f t="shared" si="322"/>
        <v>0</v>
      </c>
      <c r="BH242" s="40">
        <f t="shared" si="323"/>
        <v>1400</v>
      </c>
      <c r="BI242" s="119"/>
      <c r="BJ242" s="119"/>
      <c r="BK242" s="120"/>
      <c r="BL242" s="116"/>
    </row>
    <row r="243" spans="1:64" s="121" customFormat="1" x14ac:dyDescent="0.75">
      <c r="A243" s="116"/>
      <c r="B243" s="210" t="s">
        <v>70</v>
      </c>
      <c r="C243" s="117" t="s">
        <v>529</v>
      </c>
      <c r="D243" s="401" t="s">
        <v>535</v>
      </c>
      <c r="E243" s="402"/>
      <c r="F243" s="128"/>
      <c r="G243" s="116"/>
      <c r="H243" s="72"/>
      <c r="I243" s="11"/>
      <c r="J243" s="11"/>
      <c r="K243" s="11"/>
      <c r="L243" s="11"/>
      <c r="M243" s="11"/>
      <c r="N243" s="11"/>
      <c r="O243" s="11"/>
      <c r="P243" s="11"/>
      <c r="Q243" s="11"/>
      <c r="R243" s="11"/>
      <c r="S243" s="11"/>
      <c r="T243" s="11"/>
      <c r="U243" s="39"/>
      <c r="V243" s="39"/>
      <c r="W243" s="39"/>
      <c r="X243" s="39"/>
      <c r="Y243" s="39"/>
      <c r="Z243" s="40"/>
      <c r="AA243" s="40"/>
      <c r="AB243" s="40"/>
      <c r="AC243" s="40"/>
      <c r="AD243" s="40"/>
      <c r="AE243" s="40"/>
      <c r="AF243" s="40"/>
      <c r="AG243" s="40"/>
      <c r="AH243" s="11">
        <v>1</v>
      </c>
      <c r="AI243" s="118">
        <v>3600</v>
      </c>
      <c r="AJ243" s="129">
        <f t="shared" si="320"/>
        <v>3600</v>
      </c>
      <c r="AK243" s="40">
        <f t="shared" si="321"/>
        <v>3600</v>
      </c>
      <c r="AL243" s="118"/>
      <c r="AM243" s="118"/>
      <c r="AN243" s="118"/>
      <c r="AO243" s="118"/>
      <c r="AP243" s="118"/>
      <c r="AQ243" s="118"/>
      <c r="AR243" s="118"/>
      <c r="AS243" s="118"/>
      <c r="AT243" s="118"/>
      <c r="AU243" s="118"/>
      <c r="AV243" s="118"/>
      <c r="AW243" s="118"/>
      <c r="AX243" s="118"/>
      <c r="AY243" s="118"/>
      <c r="AZ243" s="118"/>
      <c r="BA243" s="118"/>
      <c r="BB243" s="118"/>
      <c r="BC243" s="118"/>
      <c r="BD243" s="118"/>
      <c r="BE243" s="118"/>
      <c r="BF243" s="118"/>
      <c r="BG243" s="40">
        <f t="shared" si="322"/>
        <v>0</v>
      </c>
      <c r="BH243" s="40">
        <f t="shared" si="323"/>
        <v>3600</v>
      </c>
      <c r="BI243" s="119"/>
      <c r="BJ243" s="119"/>
      <c r="BK243" s="120"/>
      <c r="BL243" s="116"/>
    </row>
    <row r="244" spans="1:64" s="121" customFormat="1" x14ac:dyDescent="0.75">
      <c r="A244" s="116"/>
      <c r="B244" s="210" t="s">
        <v>70</v>
      </c>
      <c r="C244" s="117" t="s">
        <v>529</v>
      </c>
      <c r="D244" s="401" t="s">
        <v>536</v>
      </c>
      <c r="E244" s="402"/>
      <c r="F244" s="128"/>
      <c r="G244" s="116"/>
      <c r="H244" s="72"/>
      <c r="I244" s="11"/>
      <c r="J244" s="11"/>
      <c r="K244" s="11"/>
      <c r="L244" s="11"/>
      <c r="M244" s="11"/>
      <c r="N244" s="11"/>
      <c r="O244" s="11"/>
      <c r="P244" s="11"/>
      <c r="Q244" s="11"/>
      <c r="R244" s="11"/>
      <c r="S244" s="11"/>
      <c r="T244" s="11"/>
      <c r="U244" s="39"/>
      <c r="V244" s="39"/>
      <c r="W244" s="39"/>
      <c r="X244" s="39"/>
      <c r="Y244" s="39"/>
      <c r="Z244" s="40"/>
      <c r="AA244" s="40"/>
      <c r="AB244" s="40"/>
      <c r="AC244" s="40"/>
      <c r="AD244" s="40"/>
      <c r="AE244" s="40"/>
      <c r="AF244" s="40"/>
      <c r="AG244" s="40"/>
      <c r="AH244" s="11">
        <v>1</v>
      </c>
      <c r="AI244" s="118">
        <v>6000</v>
      </c>
      <c r="AJ244" s="129">
        <f t="shared" si="320"/>
        <v>6000</v>
      </c>
      <c r="AK244" s="40">
        <f t="shared" si="321"/>
        <v>6000</v>
      </c>
      <c r="AL244" s="118"/>
      <c r="AM244" s="118"/>
      <c r="AN244" s="118"/>
      <c r="AO244" s="118"/>
      <c r="AP244" s="118"/>
      <c r="AQ244" s="118"/>
      <c r="AR244" s="118"/>
      <c r="AS244" s="118"/>
      <c r="AT244" s="118"/>
      <c r="AU244" s="118"/>
      <c r="AV244" s="118"/>
      <c r="AW244" s="118"/>
      <c r="AX244" s="118"/>
      <c r="AY244" s="118"/>
      <c r="AZ244" s="118"/>
      <c r="BA244" s="118"/>
      <c r="BB244" s="118"/>
      <c r="BC244" s="118"/>
      <c r="BD244" s="118"/>
      <c r="BE244" s="118"/>
      <c r="BF244" s="118"/>
      <c r="BG244" s="40">
        <f t="shared" si="322"/>
        <v>0</v>
      </c>
      <c r="BH244" s="40">
        <f t="shared" si="323"/>
        <v>6000</v>
      </c>
      <c r="BI244" s="119"/>
      <c r="BJ244" s="119"/>
      <c r="BK244" s="120"/>
      <c r="BL244" s="116"/>
    </row>
    <row r="245" spans="1:64" s="121" customFormat="1" x14ac:dyDescent="0.75">
      <c r="A245" s="116"/>
      <c r="B245" s="210" t="s">
        <v>70</v>
      </c>
      <c r="C245" s="117" t="s">
        <v>529</v>
      </c>
      <c r="D245" s="401" t="s">
        <v>537</v>
      </c>
      <c r="E245" s="402"/>
      <c r="F245" s="128"/>
      <c r="G245" s="116"/>
      <c r="H245" s="72"/>
      <c r="I245" s="11"/>
      <c r="J245" s="11"/>
      <c r="K245" s="11"/>
      <c r="L245" s="11"/>
      <c r="M245" s="11"/>
      <c r="N245" s="11"/>
      <c r="O245" s="11"/>
      <c r="P245" s="11"/>
      <c r="Q245" s="11"/>
      <c r="R245" s="11"/>
      <c r="S245" s="11"/>
      <c r="T245" s="11"/>
      <c r="U245" s="39"/>
      <c r="V245" s="39"/>
      <c r="W245" s="39"/>
      <c r="X245" s="39"/>
      <c r="Y245" s="39"/>
      <c r="Z245" s="40"/>
      <c r="AA245" s="40"/>
      <c r="AB245" s="40"/>
      <c r="AC245" s="40"/>
      <c r="AD245" s="40"/>
      <c r="AE245" s="40"/>
      <c r="AF245" s="40"/>
      <c r="AG245" s="40"/>
      <c r="AH245" s="11">
        <v>1</v>
      </c>
      <c r="AI245" s="118">
        <v>1500</v>
      </c>
      <c r="AJ245" s="129">
        <f t="shared" si="320"/>
        <v>1500</v>
      </c>
      <c r="AK245" s="40">
        <f t="shared" si="321"/>
        <v>1500</v>
      </c>
      <c r="AL245" s="118"/>
      <c r="AM245" s="118"/>
      <c r="AN245" s="118"/>
      <c r="AO245" s="118"/>
      <c r="AP245" s="118"/>
      <c r="AQ245" s="118"/>
      <c r="AR245" s="118"/>
      <c r="AS245" s="118"/>
      <c r="AT245" s="118"/>
      <c r="AU245" s="118"/>
      <c r="AV245" s="118"/>
      <c r="AW245" s="118"/>
      <c r="AX245" s="118"/>
      <c r="AY245" s="118"/>
      <c r="AZ245" s="118"/>
      <c r="BA245" s="118"/>
      <c r="BB245" s="118"/>
      <c r="BC245" s="118"/>
      <c r="BD245" s="118"/>
      <c r="BE245" s="118"/>
      <c r="BF245" s="118"/>
      <c r="BG245" s="40">
        <f t="shared" si="322"/>
        <v>0</v>
      </c>
      <c r="BH245" s="40">
        <f t="shared" si="323"/>
        <v>1500</v>
      </c>
      <c r="BI245" s="119"/>
      <c r="BJ245" s="119"/>
      <c r="BK245" s="120"/>
      <c r="BL245" s="116"/>
    </row>
    <row r="246" spans="1:64" s="121" customFormat="1" x14ac:dyDescent="0.75">
      <c r="A246" s="116"/>
      <c r="B246" s="210" t="s">
        <v>70</v>
      </c>
      <c r="C246" s="117" t="s">
        <v>529</v>
      </c>
      <c r="D246" s="401" t="s">
        <v>538</v>
      </c>
      <c r="E246" s="402"/>
      <c r="F246" s="128"/>
      <c r="G246" s="116"/>
      <c r="H246" s="72"/>
      <c r="I246" s="11"/>
      <c r="J246" s="11"/>
      <c r="K246" s="11"/>
      <c r="L246" s="11"/>
      <c r="M246" s="11"/>
      <c r="N246" s="11"/>
      <c r="O246" s="11"/>
      <c r="P246" s="11"/>
      <c r="Q246" s="11"/>
      <c r="R246" s="11"/>
      <c r="S246" s="11"/>
      <c r="T246" s="11"/>
      <c r="U246" s="39"/>
      <c r="V246" s="39"/>
      <c r="W246" s="39"/>
      <c r="X246" s="39"/>
      <c r="Y246" s="39"/>
      <c r="Z246" s="40"/>
      <c r="AA246" s="40"/>
      <c r="AB246" s="40"/>
      <c r="AC246" s="40"/>
      <c r="AD246" s="40"/>
      <c r="AE246" s="40"/>
      <c r="AF246" s="40"/>
      <c r="AG246" s="40"/>
      <c r="AH246" s="11">
        <v>1</v>
      </c>
      <c r="AI246" s="118">
        <v>300</v>
      </c>
      <c r="AJ246" s="129">
        <f t="shared" si="320"/>
        <v>300</v>
      </c>
      <c r="AK246" s="40">
        <f t="shared" si="321"/>
        <v>300</v>
      </c>
      <c r="AL246" s="118"/>
      <c r="AM246" s="118"/>
      <c r="AN246" s="118"/>
      <c r="AO246" s="118"/>
      <c r="AP246" s="118"/>
      <c r="AQ246" s="118"/>
      <c r="AR246" s="118"/>
      <c r="AS246" s="118"/>
      <c r="AT246" s="118"/>
      <c r="AU246" s="118"/>
      <c r="AV246" s="118"/>
      <c r="AW246" s="118"/>
      <c r="AX246" s="118"/>
      <c r="AY246" s="118"/>
      <c r="AZ246" s="118"/>
      <c r="BA246" s="118"/>
      <c r="BB246" s="118"/>
      <c r="BC246" s="118"/>
      <c r="BD246" s="118"/>
      <c r="BE246" s="118"/>
      <c r="BF246" s="118"/>
      <c r="BG246" s="40">
        <f t="shared" si="322"/>
        <v>0</v>
      </c>
      <c r="BH246" s="40">
        <f t="shared" si="323"/>
        <v>300</v>
      </c>
      <c r="BI246" s="119"/>
      <c r="BJ246" s="119"/>
      <c r="BK246" s="120"/>
      <c r="BL246" s="116"/>
    </row>
    <row r="247" spans="1:64" s="121" customFormat="1" x14ac:dyDescent="0.75">
      <c r="A247" s="116"/>
      <c r="B247" s="210" t="s">
        <v>70</v>
      </c>
      <c r="C247" s="117" t="s">
        <v>529</v>
      </c>
      <c r="D247" s="401" t="s">
        <v>539</v>
      </c>
      <c r="E247" s="402"/>
      <c r="F247" s="128"/>
      <c r="G247" s="116"/>
      <c r="H247" s="72"/>
      <c r="I247" s="11"/>
      <c r="J247" s="11"/>
      <c r="K247" s="11"/>
      <c r="L247" s="11"/>
      <c r="M247" s="11"/>
      <c r="N247" s="11"/>
      <c r="O247" s="11"/>
      <c r="P247" s="11"/>
      <c r="Q247" s="11"/>
      <c r="R247" s="11"/>
      <c r="S247" s="11"/>
      <c r="T247" s="11"/>
      <c r="U247" s="39"/>
      <c r="V247" s="39"/>
      <c r="W247" s="39"/>
      <c r="X247" s="39"/>
      <c r="Y247" s="39"/>
      <c r="Z247" s="40"/>
      <c r="AA247" s="40"/>
      <c r="AB247" s="40"/>
      <c r="AC247" s="40"/>
      <c r="AD247" s="40"/>
      <c r="AE247" s="40"/>
      <c r="AF247" s="40"/>
      <c r="AG247" s="40"/>
      <c r="AH247" s="11">
        <v>1</v>
      </c>
      <c r="AI247" s="118">
        <v>1600</v>
      </c>
      <c r="AJ247" s="129">
        <f t="shared" si="320"/>
        <v>1600</v>
      </c>
      <c r="AK247" s="40">
        <f t="shared" si="321"/>
        <v>1600</v>
      </c>
      <c r="AL247" s="118"/>
      <c r="AM247" s="118"/>
      <c r="AN247" s="118"/>
      <c r="AO247" s="118"/>
      <c r="AP247" s="118"/>
      <c r="AQ247" s="118"/>
      <c r="AR247" s="118"/>
      <c r="AS247" s="118"/>
      <c r="AT247" s="118"/>
      <c r="AU247" s="118"/>
      <c r="AV247" s="118"/>
      <c r="AW247" s="118"/>
      <c r="AX247" s="118"/>
      <c r="AY247" s="118"/>
      <c r="AZ247" s="118"/>
      <c r="BA247" s="118"/>
      <c r="BB247" s="118"/>
      <c r="BC247" s="118"/>
      <c r="BD247" s="118"/>
      <c r="BE247" s="118"/>
      <c r="BF247" s="118"/>
      <c r="BG247" s="40">
        <f t="shared" si="322"/>
        <v>0</v>
      </c>
      <c r="BH247" s="40">
        <f t="shared" si="323"/>
        <v>1600</v>
      </c>
      <c r="BI247" s="119"/>
      <c r="BJ247" s="119"/>
      <c r="BK247" s="120"/>
      <c r="BL247" s="116"/>
    </row>
    <row r="248" spans="1:64" s="121" customFormat="1" x14ac:dyDescent="0.75">
      <c r="A248" s="116"/>
      <c r="B248" s="210" t="s">
        <v>70</v>
      </c>
      <c r="C248" s="117" t="s">
        <v>529</v>
      </c>
      <c r="D248" s="401" t="s">
        <v>540</v>
      </c>
      <c r="E248" s="402"/>
      <c r="F248" s="128"/>
      <c r="G248" s="116"/>
      <c r="H248" s="72"/>
      <c r="I248" s="11"/>
      <c r="J248" s="11"/>
      <c r="K248" s="11"/>
      <c r="L248" s="11"/>
      <c r="M248" s="11"/>
      <c r="N248" s="11"/>
      <c r="O248" s="11"/>
      <c r="P248" s="11"/>
      <c r="Q248" s="11"/>
      <c r="R248" s="11"/>
      <c r="S248" s="11"/>
      <c r="T248" s="11"/>
      <c r="U248" s="39"/>
      <c r="V248" s="39"/>
      <c r="W248" s="39"/>
      <c r="X248" s="39"/>
      <c r="Y248" s="39"/>
      <c r="Z248" s="40"/>
      <c r="AA248" s="40"/>
      <c r="AB248" s="40"/>
      <c r="AC248" s="40"/>
      <c r="AD248" s="40"/>
      <c r="AE248" s="40"/>
      <c r="AF248" s="40"/>
      <c r="AG248" s="40"/>
      <c r="AH248" s="11">
        <v>1</v>
      </c>
      <c r="AI248" s="118">
        <v>1800</v>
      </c>
      <c r="AJ248" s="129">
        <f t="shared" si="320"/>
        <v>1800</v>
      </c>
      <c r="AK248" s="40">
        <f t="shared" si="321"/>
        <v>1800</v>
      </c>
      <c r="AL248" s="118"/>
      <c r="AM248" s="118"/>
      <c r="AN248" s="118"/>
      <c r="AO248" s="118"/>
      <c r="AP248" s="118"/>
      <c r="AQ248" s="118"/>
      <c r="AR248" s="118"/>
      <c r="AS248" s="118"/>
      <c r="AT248" s="118"/>
      <c r="AU248" s="118"/>
      <c r="AV248" s="118"/>
      <c r="AW248" s="118"/>
      <c r="AX248" s="118"/>
      <c r="AY248" s="118"/>
      <c r="AZ248" s="118"/>
      <c r="BA248" s="118"/>
      <c r="BB248" s="118"/>
      <c r="BC248" s="118"/>
      <c r="BD248" s="118"/>
      <c r="BE248" s="118"/>
      <c r="BF248" s="118"/>
      <c r="BG248" s="40">
        <f t="shared" si="322"/>
        <v>0</v>
      </c>
      <c r="BH248" s="40">
        <f t="shared" si="323"/>
        <v>1800</v>
      </c>
      <c r="BI248" s="119"/>
      <c r="BJ248" s="119"/>
      <c r="BK248" s="120"/>
      <c r="BL248" s="116"/>
    </row>
    <row r="249" spans="1:64" s="121" customFormat="1" x14ac:dyDescent="0.75">
      <c r="A249" s="116"/>
      <c r="B249" s="210" t="s">
        <v>70</v>
      </c>
      <c r="C249" s="117" t="s">
        <v>529</v>
      </c>
      <c r="D249" s="401" t="s">
        <v>541</v>
      </c>
      <c r="E249" s="402"/>
      <c r="F249" s="128"/>
      <c r="G249" s="116"/>
      <c r="H249" s="72"/>
      <c r="I249" s="11"/>
      <c r="J249" s="11"/>
      <c r="K249" s="11"/>
      <c r="L249" s="11"/>
      <c r="M249" s="11"/>
      <c r="N249" s="11"/>
      <c r="O249" s="11"/>
      <c r="P249" s="11"/>
      <c r="Q249" s="11"/>
      <c r="R249" s="11"/>
      <c r="S249" s="11"/>
      <c r="T249" s="11"/>
      <c r="U249" s="39"/>
      <c r="V249" s="39"/>
      <c r="W249" s="39"/>
      <c r="X249" s="39"/>
      <c r="Y249" s="39"/>
      <c r="Z249" s="40"/>
      <c r="AA249" s="40"/>
      <c r="AB249" s="40"/>
      <c r="AC249" s="40"/>
      <c r="AD249" s="40"/>
      <c r="AE249" s="40"/>
      <c r="AF249" s="40"/>
      <c r="AG249" s="40"/>
      <c r="AH249" s="11">
        <v>1</v>
      </c>
      <c r="AI249" s="118">
        <v>800</v>
      </c>
      <c r="AJ249" s="129">
        <f t="shared" si="320"/>
        <v>800</v>
      </c>
      <c r="AK249" s="40">
        <f t="shared" si="321"/>
        <v>800</v>
      </c>
      <c r="AL249" s="118"/>
      <c r="AM249" s="118"/>
      <c r="AN249" s="118"/>
      <c r="AO249" s="118"/>
      <c r="AP249" s="118"/>
      <c r="AQ249" s="118"/>
      <c r="AR249" s="118"/>
      <c r="AS249" s="118"/>
      <c r="AT249" s="118"/>
      <c r="AU249" s="118"/>
      <c r="AV249" s="118"/>
      <c r="AW249" s="118"/>
      <c r="AX249" s="118"/>
      <c r="AY249" s="118"/>
      <c r="AZ249" s="118"/>
      <c r="BA249" s="118"/>
      <c r="BB249" s="118"/>
      <c r="BC249" s="118"/>
      <c r="BD249" s="118"/>
      <c r="BE249" s="118"/>
      <c r="BF249" s="118"/>
      <c r="BG249" s="40">
        <f t="shared" si="322"/>
        <v>0</v>
      </c>
      <c r="BH249" s="40">
        <f t="shared" si="323"/>
        <v>800</v>
      </c>
      <c r="BI249" s="119"/>
      <c r="BJ249" s="119"/>
      <c r="BK249" s="120"/>
      <c r="BL249" s="116"/>
    </row>
    <row r="250" spans="1:64" s="121" customFormat="1" x14ac:dyDescent="0.75">
      <c r="A250" s="116"/>
      <c r="B250" s="210" t="s">
        <v>70</v>
      </c>
      <c r="C250" s="117" t="s">
        <v>529</v>
      </c>
      <c r="D250" s="401" t="s">
        <v>542</v>
      </c>
      <c r="E250" s="402"/>
      <c r="F250" s="128"/>
      <c r="G250" s="116"/>
      <c r="H250" s="72"/>
      <c r="I250" s="11"/>
      <c r="J250" s="11"/>
      <c r="K250" s="11"/>
      <c r="L250" s="11"/>
      <c r="M250" s="11"/>
      <c r="N250" s="11"/>
      <c r="O250" s="11"/>
      <c r="P250" s="11"/>
      <c r="Q250" s="11"/>
      <c r="R250" s="11"/>
      <c r="S250" s="11"/>
      <c r="T250" s="11"/>
      <c r="U250" s="39"/>
      <c r="V250" s="39"/>
      <c r="W250" s="39"/>
      <c r="X250" s="39"/>
      <c r="Y250" s="39"/>
      <c r="Z250" s="40"/>
      <c r="AA250" s="40"/>
      <c r="AB250" s="40"/>
      <c r="AC250" s="40"/>
      <c r="AD250" s="40"/>
      <c r="AE250" s="40"/>
      <c r="AF250" s="40"/>
      <c r="AG250" s="40"/>
      <c r="AH250" s="11">
        <v>1</v>
      </c>
      <c r="AI250" s="118">
        <v>4000</v>
      </c>
      <c r="AJ250" s="40">
        <f t="shared" si="320"/>
        <v>4000</v>
      </c>
      <c r="AK250" s="40">
        <f t="shared" si="321"/>
        <v>4000</v>
      </c>
      <c r="AL250" s="118"/>
      <c r="AM250" s="118"/>
      <c r="AN250" s="118"/>
      <c r="AO250" s="118"/>
      <c r="AP250" s="118"/>
      <c r="AQ250" s="118"/>
      <c r="AR250" s="118"/>
      <c r="AS250" s="118"/>
      <c r="AT250" s="118"/>
      <c r="AU250" s="118"/>
      <c r="AV250" s="118"/>
      <c r="AW250" s="118"/>
      <c r="AX250" s="118"/>
      <c r="AY250" s="118"/>
      <c r="AZ250" s="118"/>
      <c r="BA250" s="118"/>
      <c r="BB250" s="118"/>
      <c r="BC250" s="118"/>
      <c r="BD250" s="118"/>
      <c r="BE250" s="118"/>
      <c r="BF250" s="118"/>
      <c r="BG250" s="40">
        <f t="shared" si="322"/>
        <v>0</v>
      </c>
      <c r="BH250" s="40">
        <f t="shared" si="323"/>
        <v>4000</v>
      </c>
      <c r="BI250" s="119"/>
      <c r="BJ250" s="119"/>
      <c r="BK250" s="120"/>
      <c r="BL250" s="116"/>
    </row>
    <row r="251" spans="1:64" s="135" customFormat="1" x14ac:dyDescent="0.75">
      <c r="A251" s="131"/>
      <c r="B251" s="137"/>
      <c r="C251" s="162"/>
      <c r="D251" s="138"/>
      <c r="E251" s="139"/>
      <c r="F251" s="140"/>
      <c r="G251" s="141"/>
      <c r="H251" s="137"/>
      <c r="I251" s="13"/>
      <c r="J251" s="13"/>
      <c r="K251" s="13"/>
      <c r="L251" s="13"/>
      <c r="M251" s="13"/>
      <c r="N251" s="13"/>
      <c r="O251" s="13"/>
      <c r="P251" s="13"/>
      <c r="Q251" s="13"/>
      <c r="R251" s="13"/>
      <c r="S251" s="13"/>
      <c r="T251" s="13"/>
      <c r="U251" s="142"/>
      <c r="V251" s="142"/>
      <c r="W251" s="142"/>
      <c r="X251" s="142"/>
      <c r="Y251" s="142"/>
      <c r="Z251" s="143"/>
      <c r="AA251" s="143"/>
      <c r="AB251" s="143"/>
      <c r="AC251" s="143"/>
      <c r="AD251" s="143"/>
      <c r="AE251" s="143"/>
      <c r="AF251" s="143"/>
      <c r="AG251" s="143"/>
      <c r="AH251" s="13"/>
      <c r="AI251" s="144"/>
      <c r="AJ251" s="143"/>
      <c r="AK251" s="109">
        <f t="shared" ref="AK251" si="324">SUM(AG251+AJ251)</f>
        <v>0</v>
      </c>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09">
        <f t="shared" si="322"/>
        <v>0</v>
      </c>
      <c r="BH251" s="44">
        <f t="shared" si="323"/>
        <v>0</v>
      </c>
      <c r="BI251" s="133"/>
      <c r="BJ251" s="133"/>
      <c r="BK251" s="134"/>
      <c r="BL251" s="131"/>
    </row>
    <row r="252" spans="1:64" s="259" customFormat="1" ht="54.75" customHeight="1" x14ac:dyDescent="0.7">
      <c r="A252" s="246" t="s">
        <v>1</v>
      </c>
      <c r="B252" s="247"/>
      <c r="C252" s="248" t="s">
        <v>2</v>
      </c>
      <c r="D252" s="247" t="s">
        <v>3</v>
      </c>
      <c r="E252" s="247" t="s">
        <v>4</v>
      </c>
      <c r="F252" s="249" t="s">
        <v>5</v>
      </c>
      <c r="G252" s="246" t="s">
        <v>6</v>
      </c>
      <c r="H252" s="247" t="s">
        <v>7</v>
      </c>
      <c r="I252" s="250" t="s">
        <v>8</v>
      </c>
      <c r="J252" s="250" t="s">
        <v>9</v>
      </c>
      <c r="K252" s="250" t="s">
        <v>10</v>
      </c>
      <c r="L252" s="250" t="s">
        <v>11</v>
      </c>
      <c r="M252" s="250" t="s">
        <v>12</v>
      </c>
      <c r="N252" s="250" t="s">
        <v>13</v>
      </c>
      <c r="O252" s="250" t="s">
        <v>14</v>
      </c>
      <c r="P252" s="250" t="s">
        <v>15</v>
      </c>
      <c r="Q252" s="250" t="s">
        <v>16</v>
      </c>
      <c r="R252" s="250" t="s">
        <v>17</v>
      </c>
      <c r="S252" s="250" t="s">
        <v>18</v>
      </c>
      <c r="T252" s="250" t="s">
        <v>19</v>
      </c>
      <c r="U252" s="250" t="s">
        <v>8</v>
      </c>
      <c r="V252" s="250" t="s">
        <v>9</v>
      </c>
      <c r="W252" s="250" t="s">
        <v>10</v>
      </c>
      <c r="X252" s="250" t="s">
        <v>11</v>
      </c>
      <c r="Y252" s="250" t="s">
        <v>12</v>
      </c>
      <c r="Z252" s="250" t="s">
        <v>13</v>
      </c>
      <c r="AA252" s="250" t="s">
        <v>14</v>
      </c>
      <c r="AB252" s="250" t="s">
        <v>15</v>
      </c>
      <c r="AC252" s="250" t="s">
        <v>16</v>
      </c>
      <c r="AD252" s="250" t="s">
        <v>17</v>
      </c>
      <c r="AE252" s="250" t="s">
        <v>18</v>
      </c>
      <c r="AF252" s="250" t="s">
        <v>19</v>
      </c>
      <c r="AG252" s="251" t="s">
        <v>20</v>
      </c>
      <c r="AH252" s="252" t="s">
        <v>21</v>
      </c>
      <c r="AI252" s="251" t="s">
        <v>22</v>
      </c>
      <c r="AJ252" s="251" t="s">
        <v>23</v>
      </c>
      <c r="AK252" s="251" t="s">
        <v>24</v>
      </c>
      <c r="AL252" s="253" t="s">
        <v>25</v>
      </c>
      <c r="AM252" s="253" t="s">
        <v>26</v>
      </c>
      <c r="AN252" s="253" t="s">
        <v>27</v>
      </c>
      <c r="AO252" s="253" t="s">
        <v>28</v>
      </c>
      <c r="AP252" s="254" t="s">
        <v>29</v>
      </c>
      <c r="AQ252" s="254" t="s">
        <v>30</v>
      </c>
      <c r="AR252" s="254" t="s">
        <v>31</v>
      </c>
      <c r="AS252" s="254" t="s">
        <v>32</v>
      </c>
      <c r="AT252" s="254" t="s">
        <v>33</v>
      </c>
      <c r="AU252" s="254" t="s">
        <v>34</v>
      </c>
      <c r="AV252" s="254" t="s">
        <v>35</v>
      </c>
      <c r="AW252" s="254" t="s">
        <v>36</v>
      </c>
      <c r="AX252" s="254" t="s">
        <v>37</v>
      </c>
      <c r="AY252" s="253" t="s">
        <v>38</v>
      </c>
      <c r="AZ252" s="254" t="s">
        <v>39</v>
      </c>
      <c r="BA252" s="254" t="s">
        <v>40</v>
      </c>
      <c r="BB252" s="254" t="s">
        <v>41</v>
      </c>
      <c r="BC252" s="254" t="s">
        <v>42</v>
      </c>
      <c r="BD252" s="254" t="s">
        <v>43</v>
      </c>
      <c r="BE252" s="254" t="s">
        <v>44</v>
      </c>
      <c r="BF252" s="254" t="s">
        <v>45</v>
      </c>
      <c r="BG252" s="255" t="s">
        <v>46</v>
      </c>
      <c r="BH252" s="254" t="s">
        <v>47</v>
      </c>
      <c r="BI252" s="256" t="s">
        <v>48</v>
      </c>
      <c r="BJ252" s="256" t="s">
        <v>49</v>
      </c>
      <c r="BK252" s="257" t="s">
        <v>50</v>
      </c>
      <c r="BL252" s="258"/>
    </row>
    <row r="253" spans="1:64" s="309" customFormat="1" ht="19.5" customHeight="1" thickBot="1" x14ac:dyDescent="0.95">
      <c r="B253" s="318" t="s">
        <v>46</v>
      </c>
      <c r="C253" s="311"/>
      <c r="D253" s="312"/>
      <c r="E253" s="312"/>
      <c r="F253" s="313"/>
      <c r="G253" s="310"/>
      <c r="H253" s="312"/>
      <c r="I253" s="314">
        <f t="shared" ref="I253:T253" si="325">SUM(I3+I59+I154+I184+I218)</f>
        <v>0</v>
      </c>
      <c r="J253" s="314">
        <f t="shared" si="325"/>
        <v>0</v>
      </c>
      <c r="K253" s="314">
        <f t="shared" si="325"/>
        <v>0</v>
      </c>
      <c r="L253" s="314">
        <f t="shared" si="325"/>
        <v>0</v>
      </c>
      <c r="M253" s="314">
        <f t="shared" si="325"/>
        <v>0</v>
      </c>
      <c r="N253" s="314">
        <f t="shared" si="325"/>
        <v>0</v>
      </c>
      <c r="O253" s="314">
        <f t="shared" si="325"/>
        <v>0</v>
      </c>
      <c r="P253" s="314">
        <f t="shared" si="325"/>
        <v>0</v>
      </c>
      <c r="Q253" s="314">
        <f t="shared" si="325"/>
        <v>0</v>
      </c>
      <c r="R253" s="314">
        <f t="shared" si="325"/>
        <v>0</v>
      </c>
      <c r="S253" s="314">
        <f t="shared" si="325"/>
        <v>0</v>
      </c>
      <c r="T253" s="314">
        <f t="shared" si="325"/>
        <v>0</v>
      </c>
      <c r="U253" s="315">
        <f t="shared" ref="U253:AG253" si="326">SUM(U3+U59+U154+U184+U218+U237)</f>
        <v>0</v>
      </c>
      <c r="V253" s="315">
        <f t="shared" si="326"/>
        <v>0</v>
      </c>
      <c r="W253" s="315">
        <f t="shared" si="326"/>
        <v>0</v>
      </c>
      <c r="X253" s="315">
        <f t="shared" si="326"/>
        <v>0</v>
      </c>
      <c r="Y253" s="315">
        <f t="shared" si="326"/>
        <v>0</v>
      </c>
      <c r="Z253" s="315">
        <f t="shared" si="326"/>
        <v>0</v>
      </c>
      <c r="AA253" s="315">
        <f t="shared" si="326"/>
        <v>0</v>
      </c>
      <c r="AB253" s="315">
        <f t="shared" si="326"/>
        <v>6700</v>
      </c>
      <c r="AC253" s="315">
        <f t="shared" si="326"/>
        <v>6700</v>
      </c>
      <c r="AD253" s="315">
        <f t="shared" si="326"/>
        <v>0</v>
      </c>
      <c r="AE253" s="315">
        <f t="shared" si="326"/>
        <v>0</v>
      </c>
      <c r="AF253" s="315">
        <f t="shared" si="326"/>
        <v>0</v>
      </c>
      <c r="AG253" s="145">
        <f t="shared" si="326"/>
        <v>13400</v>
      </c>
      <c r="AH253" s="145"/>
      <c r="AI253" s="145"/>
      <c r="AJ253" s="145">
        <f t="shared" ref="AJ253:BG253" si="327">SUM(AJ3+AJ59+AJ154+AJ184+AJ218+AJ237)</f>
        <v>155795</v>
      </c>
      <c r="AK253" s="145">
        <f t="shared" si="327"/>
        <v>169195</v>
      </c>
      <c r="AL253" s="145">
        <f t="shared" si="327"/>
        <v>0</v>
      </c>
      <c r="AM253" s="145">
        <f t="shared" si="327"/>
        <v>0</v>
      </c>
      <c r="AN253" s="145">
        <f t="shared" si="327"/>
        <v>0</v>
      </c>
      <c r="AO253" s="145">
        <f t="shared" si="327"/>
        <v>0</v>
      </c>
      <c r="AP253" s="145">
        <f t="shared" si="327"/>
        <v>0</v>
      </c>
      <c r="AQ253" s="145">
        <f t="shared" si="327"/>
        <v>0</v>
      </c>
      <c r="AR253" s="145">
        <f t="shared" si="327"/>
        <v>0</v>
      </c>
      <c r="AS253" s="145">
        <f t="shared" si="327"/>
        <v>0</v>
      </c>
      <c r="AT253" s="145">
        <f t="shared" si="327"/>
        <v>0</v>
      </c>
      <c r="AU253" s="145">
        <f t="shared" si="327"/>
        <v>0</v>
      </c>
      <c r="AV253" s="145">
        <f t="shared" si="327"/>
        <v>0</v>
      </c>
      <c r="AW253" s="145">
        <f t="shared" si="327"/>
        <v>0</v>
      </c>
      <c r="AX253" s="145">
        <f t="shared" si="327"/>
        <v>0</v>
      </c>
      <c r="AY253" s="145">
        <f t="shared" si="327"/>
        <v>0</v>
      </c>
      <c r="AZ253" s="145">
        <f t="shared" si="327"/>
        <v>0</v>
      </c>
      <c r="BA253" s="145">
        <f t="shared" si="327"/>
        <v>0</v>
      </c>
      <c r="BB253" s="145">
        <f t="shared" si="327"/>
        <v>0</v>
      </c>
      <c r="BC253" s="145">
        <f t="shared" si="327"/>
        <v>0</v>
      </c>
      <c r="BD253" s="145">
        <f t="shared" si="327"/>
        <v>0</v>
      </c>
      <c r="BE253" s="145">
        <f t="shared" si="327"/>
        <v>0</v>
      </c>
      <c r="BF253" s="145">
        <f t="shared" si="327"/>
        <v>0</v>
      </c>
      <c r="BG253" s="145">
        <f t="shared" si="327"/>
        <v>0</v>
      </c>
      <c r="BH253" s="44">
        <f t="shared" si="323"/>
        <v>169195</v>
      </c>
      <c r="BI253" s="315">
        <f>SUM(BI3+BI59+BI154+BI184+BI218+BI237)</f>
        <v>0</v>
      </c>
      <c r="BJ253" s="315">
        <f>SUM(BJ3+BJ59+BJ154+BJ184+BJ218+BJ237)</f>
        <v>0</v>
      </c>
      <c r="BK253" s="316"/>
      <c r="BL253" s="317"/>
    </row>
    <row r="254" spans="1:64" s="304" customFormat="1" x14ac:dyDescent="0.75">
      <c r="B254" s="305"/>
      <c r="C254" s="163"/>
      <c r="D254" s="308"/>
      <c r="E254" s="308"/>
      <c r="F254" s="308"/>
      <c r="G254" s="308"/>
      <c r="H254" s="403"/>
      <c r="I254" s="306"/>
      <c r="J254" s="306"/>
      <c r="K254" s="306"/>
      <c r="L254" s="306"/>
      <c r="M254" s="306"/>
      <c r="N254" s="306"/>
      <c r="O254" s="306"/>
      <c r="P254" s="306"/>
      <c r="Q254" s="306"/>
      <c r="R254" s="306"/>
      <c r="S254" s="306"/>
      <c r="T254" s="306"/>
      <c r="U254" s="307"/>
      <c r="V254" s="307"/>
      <c r="W254" s="307"/>
      <c r="X254" s="307"/>
      <c r="Y254" s="307"/>
      <c r="Z254" s="157"/>
      <c r="AA254" s="157"/>
      <c r="AB254" s="157"/>
      <c r="AC254" s="157"/>
      <c r="AD254" s="157"/>
      <c r="AE254" s="157"/>
      <c r="AF254" s="170"/>
      <c r="AG254" s="419" t="s">
        <v>543</v>
      </c>
      <c r="AH254" s="419"/>
      <c r="AI254" s="419"/>
      <c r="AJ254" s="419"/>
      <c r="AK254" s="130">
        <f>AL279</f>
        <v>436292</v>
      </c>
      <c r="AL254" s="130">
        <f>AL257</f>
        <v>16789</v>
      </c>
      <c r="AM254" s="130">
        <f>AL258</f>
        <v>129660</v>
      </c>
      <c r="AN254" s="130">
        <f>AL259</f>
        <v>55000</v>
      </c>
      <c r="AO254" s="130">
        <f>AL260</f>
        <v>44000</v>
      </c>
      <c r="AP254" s="130">
        <f>AL261</f>
        <v>31029</v>
      </c>
      <c r="AQ254" s="130">
        <f>AL262</f>
        <v>23619</v>
      </c>
      <c r="AR254" s="130">
        <f>AL263</f>
        <v>5000</v>
      </c>
      <c r="AS254" s="130">
        <f>AL264</f>
        <v>7962</v>
      </c>
      <c r="AT254" s="130">
        <f>AL265</f>
        <v>1800</v>
      </c>
      <c r="AU254" s="130">
        <f>AL266</f>
        <v>8400</v>
      </c>
      <c r="AV254" s="130">
        <f>AL267</f>
        <v>10000</v>
      </c>
      <c r="AW254" s="130">
        <f>AL268</f>
        <v>9500</v>
      </c>
      <c r="AX254" s="130">
        <f>AL269</f>
        <v>3933</v>
      </c>
      <c r="AY254" s="130">
        <f>AL270</f>
        <v>500</v>
      </c>
      <c r="AZ254" s="130">
        <f>AL271</f>
        <v>40000</v>
      </c>
      <c r="BA254" s="130">
        <f>AL272</f>
        <v>7500</v>
      </c>
      <c r="BB254" s="130">
        <f>AL273</f>
        <v>5000</v>
      </c>
      <c r="BC254" s="130">
        <f>AL274</f>
        <v>20000</v>
      </c>
      <c r="BD254" s="130">
        <f>AL275</f>
        <v>8000</v>
      </c>
      <c r="BE254" s="130">
        <f>AL276</f>
        <v>5000</v>
      </c>
      <c r="BF254" s="130">
        <f>AL277</f>
        <v>3600</v>
      </c>
      <c r="BG254" s="130">
        <f>SUM(AL254:BF254)</f>
        <v>436292</v>
      </c>
      <c r="BH254" s="170"/>
      <c r="BI254" s="170"/>
      <c r="BJ254" s="170"/>
    </row>
    <row r="255" spans="1:64" x14ac:dyDescent="0.75">
      <c r="D255" s="406"/>
      <c r="E255" s="406"/>
      <c r="H255" s="406"/>
      <c r="M255" s="147"/>
      <c r="N255" s="147"/>
      <c r="O255" s="147"/>
      <c r="P255" s="147"/>
      <c r="Q255" s="147"/>
      <c r="R255" s="147"/>
      <c r="S255" s="147"/>
      <c r="T255" s="147"/>
      <c r="U255" s="148"/>
      <c r="V255" s="148"/>
      <c r="W255" s="148"/>
      <c r="X255" s="148"/>
      <c r="Y255" s="148"/>
      <c r="Z255" s="148"/>
      <c r="AA255" s="148"/>
      <c r="AB255" s="148"/>
      <c r="AC255" s="148"/>
      <c r="AD255" s="148"/>
      <c r="AE255" s="148"/>
      <c r="AF255" s="370"/>
      <c r="AG255" s="346"/>
      <c r="AH255" s="426"/>
      <c r="AI255" s="426"/>
      <c r="AJ255" s="346"/>
      <c r="AK255" s="346"/>
      <c r="AL255" s="370"/>
      <c r="AM255" s="370"/>
      <c r="AN255" s="370"/>
      <c r="AO255" s="370"/>
      <c r="AP255" s="370"/>
      <c r="AQ255" s="148"/>
      <c r="AR255" s="148"/>
      <c r="AS255" s="148"/>
      <c r="AT255" s="170"/>
      <c r="AU255" s="170"/>
      <c r="AV255" s="148"/>
      <c r="AW255" s="148"/>
      <c r="AX255" s="148"/>
      <c r="AY255" s="170"/>
      <c r="AZ255" s="148"/>
      <c r="BA255" s="148"/>
      <c r="BB255" s="148"/>
      <c r="BC255" s="148"/>
      <c r="BD255" s="148"/>
      <c r="BE255" s="148"/>
      <c r="BF255" s="148"/>
      <c r="BG255" s="148"/>
      <c r="BH255" s="148"/>
      <c r="BI255" s="148"/>
      <c r="BJ255" s="148"/>
    </row>
    <row r="256" spans="1:64" x14ac:dyDescent="0.75">
      <c r="D256" s="406"/>
      <c r="E256" s="406"/>
      <c r="H256" s="406"/>
      <c r="M256" s="147"/>
      <c r="N256" s="147"/>
      <c r="O256" s="147"/>
      <c r="P256" s="147"/>
      <c r="Q256" s="147"/>
      <c r="R256" s="147"/>
      <c r="S256" s="147"/>
      <c r="T256" s="147"/>
      <c r="U256" s="148"/>
      <c r="V256" s="148"/>
      <c r="W256" s="148"/>
      <c r="X256" s="148"/>
      <c r="Y256" s="148"/>
      <c r="Z256" s="148"/>
      <c r="AA256" s="148"/>
      <c r="AB256" s="148"/>
      <c r="AC256" s="148"/>
      <c r="AD256" s="148"/>
      <c r="AE256" s="148"/>
      <c r="AF256" s="148"/>
      <c r="AG256" s="427" t="s">
        <v>544</v>
      </c>
      <c r="AH256" s="428"/>
      <c r="AI256" s="428"/>
      <c r="AJ256" s="42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row>
    <row r="257" spans="2:62" x14ac:dyDescent="0.75">
      <c r="D257" s="406"/>
      <c r="E257" s="406"/>
      <c r="H257" s="406"/>
      <c r="M257" s="147"/>
      <c r="N257" s="147"/>
      <c r="O257" s="147"/>
      <c r="P257" s="147"/>
      <c r="Q257" s="147"/>
      <c r="R257" s="147"/>
      <c r="S257" s="147"/>
      <c r="T257" s="147"/>
      <c r="U257" s="148"/>
      <c r="V257" s="148"/>
      <c r="W257" s="148"/>
      <c r="X257" s="148"/>
      <c r="Y257" s="148"/>
      <c r="Z257" s="148"/>
      <c r="AA257" s="148"/>
      <c r="AB257" s="148"/>
      <c r="AC257" s="148"/>
      <c r="AD257" s="148"/>
      <c r="AE257" s="148"/>
      <c r="AF257" s="148"/>
      <c r="AG257" s="148"/>
      <c r="AH257" s="168" t="s">
        <v>25</v>
      </c>
      <c r="AI257" s="266"/>
      <c r="AJ257" s="266"/>
      <c r="AL257" s="148">
        <v>16789</v>
      </c>
      <c r="AN257" s="265" t="s">
        <v>545</v>
      </c>
      <c r="AO257" s="148"/>
      <c r="AP257" s="148"/>
      <c r="AQ257" s="148"/>
      <c r="AR257" s="148"/>
      <c r="AS257" s="148"/>
      <c r="AT257" s="148"/>
      <c r="AU257" s="148"/>
      <c r="AV257" s="148"/>
      <c r="AW257" s="148"/>
      <c r="AX257" s="148"/>
      <c r="AY257" s="148"/>
      <c r="AZ257" s="148"/>
      <c r="BA257" s="148"/>
      <c r="BB257" s="148"/>
      <c r="BC257" s="148"/>
      <c r="BD257" s="148"/>
      <c r="BE257" s="148"/>
      <c r="BF257" s="148"/>
      <c r="BG257" s="148"/>
      <c r="BH257" s="148"/>
      <c r="BI257" s="148"/>
      <c r="BJ257" s="148"/>
    </row>
    <row r="258" spans="2:62" x14ac:dyDescent="0.75">
      <c r="D258" s="406"/>
      <c r="E258" s="406"/>
      <c r="H258" s="406"/>
      <c r="M258" s="147"/>
      <c r="N258" s="147"/>
      <c r="O258" s="147"/>
      <c r="P258" s="147"/>
      <c r="Q258" s="147"/>
      <c r="R258" s="147"/>
      <c r="S258" s="147"/>
      <c r="T258" s="147"/>
      <c r="U258" s="148"/>
      <c r="V258" s="148"/>
      <c r="W258" s="148"/>
      <c r="X258" s="148"/>
      <c r="Y258" s="148"/>
      <c r="Z258" s="148"/>
      <c r="AA258" s="148"/>
      <c r="AB258" s="148"/>
      <c r="AC258" s="148"/>
      <c r="AD258" s="148"/>
      <c r="AE258" s="148"/>
      <c r="AF258" s="148"/>
      <c r="AG258" s="148"/>
      <c r="AH258" s="168" t="s">
        <v>26</v>
      </c>
      <c r="AI258" s="266"/>
      <c r="AJ258" s="266"/>
      <c r="AL258" s="148">
        <v>129660</v>
      </c>
      <c r="AN258" s="265" t="s">
        <v>546</v>
      </c>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c r="BI258" s="148"/>
      <c r="BJ258" s="148"/>
    </row>
    <row r="259" spans="2:62" ht="15" customHeight="1" x14ac:dyDescent="0.75">
      <c r="D259" s="406"/>
      <c r="E259" s="406"/>
      <c r="H259" s="406"/>
      <c r="M259" s="147"/>
      <c r="N259" s="147"/>
      <c r="O259" s="147"/>
      <c r="P259" s="147"/>
      <c r="Q259" s="147"/>
      <c r="R259" s="147"/>
      <c r="S259" s="147"/>
      <c r="T259" s="147"/>
      <c r="U259" s="148"/>
      <c r="V259" s="148"/>
      <c r="W259" s="148"/>
      <c r="X259" s="148"/>
      <c r="Y259" s="148"/>
      <c r="Z259" s="148"/>
      <c r="AA259" s="148"/>
      <c r="AB259" s="148"/>
      <c r="AC259" s="148"/>
      <c r="AD259" s="148"/>
      <c r="AE259" s="148"/>
      <c r="AF259" s="148"/>
      <c r="AG259" s="148"/>
      <c r="AH259" s="168" t="s">
        <v>547</v>
      </c>
      <c r="AI259" s="266"/>
      <c r="AJ259" s="266"/>
      <c r="AL259" s="148">
        <v>55000</v>
      </c>
      <c r="AN259" s="265" t="s">
        <v>548</v>
      </c>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c r="BI259" s="148"/>
      <c r="BJ259" s="148"/>
    </row>
    <row r="260" spans="2:62" x14ac:dyDescent="0.75">
      <c r="D260" s="406"/>
      <c r="E260" s="406"/>
      <c r="H260" s="406"/>
      <c r="M260" s="147"/>
      <c r="N260" s="147"/>
      <c r="O260" s="147"/>
      <c r="P260" s="147"/>
      <c r="Q260" s="147"/>
      <c r="R260" s="147"/>
      <c r="S260" s="147"/>
      <c r="T260" s="147"/>
      <c r="U260" s="148"/>
      <c r="V260" s="148"/>
      <c r="W260" s="148"/>
      <c r="X260" s="148"/>
      <c r="Y260" s="148"/>
      <c r="Z260" s="148"/>
      <c r="AA260" s="148"/>
      <c r="AB260" s="148"/>
      <c r="AC260" s="148"/>
      <c r="AD260" s="148"/>
      <c r="AE260" s="148"/>
      <c r="AF260" s="148"/>
      <c r="AG260" s="148"/>
      <c r="AH260" s="166" t="s">
        <v>549</v>
      </c>
      <c r="AI260" s="167"/>
      <c r="AJ260" s="167"/>
      <c r="AL260" s="152">
        <v>44000</v>
      </c>
      <c r="AN260" s="265" t="s">
        <v>63</v>
      </c>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c r="BI260" s="148"/>
      <c r="BJ260" s="148"/>
    </row>
    <row r="261" spans="2:62" x14ac:dyDescent="0.75">
      <c r="D261" s="406"/>
      <c r="E261" s="406"/>
      <c r="H261" s="406"/>
      <c r="M261" s="147"/>
      <c r="N261" s="147"/>
      <c r="O261" s="147"/>
      <c r="P261" s="147"/>
      <c r="Q261" s="147"/>
      <c r="R261" s="147"/>
      <c r="S261" s="147"/>
      <c r="T261" s="147"/>
      <c r="U261" s="148"/>
      <c r="V261" s="148"/>
      <c r="W261" s="148"/>
      <c r="X261" s="148"/>
      <c r="Y261" s="148"/>
      <c r="Z261" s="148"/>
      <c r="AA261" s="148"/>
      <c r="AB261" s="148"/>
      <c r="AC261" s="148"/>
      <c r="AD261" s="148"/>
      <c r="AE261" s="148"/>
      <c r="AF261" s="148"/>
      <c r="AG261" s="148"/>
      <c r="AH261" s="168" t="s">
        <v>29</v>
      </c>
      <c r="AI261" s="266"/>
      <c r="AJ261" s="266"/>
      <c r="AL261" s="148">
        <v>31029</v>
      </c>
      <c r="AN261" s="265" t="s">
        <v>550</v>
      </c>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row>
    <row r="262" spans="2:62" x14ac:dyDescent="0.75">
      <c r="D262" s="406"/>
      <c r="E262" s="406"/>
      <c r="H262" s="406"/>
      <c r="M262" s="147"/>
      <c r="N262" s="147"/>
      <c r="O262" s="147"/>
      <c r="P262" s="147"/>
      <c r="Q262" s="147"/>
      <c r="R262" s="147"/>
      <c r="S262" s="147"/>
      <c r="T262" s="147"/>
      <c r="U262" s="148"/>
      <c r="V262" s="148"/>
      <c r="W262" s="148"/>
      <c r="X262" s="148"/>
      <c r="Y262" s="148"/>
      <c r="Z262" s="148"/>
      <c r="AA262" s="148"/>
      <c r="AB262" s="148"/>
      <c r="AC262" s="148"/>
      <c r="AD262" s="148"/>
      <c r="AE262" s="148"/>
      <c r="AF262" s="148"/>
      <c r="AG262" s="148"/>
      <c r="AH262" s="168" t="s">
        <v>30</v>
      </c>
      <c r="AI262" s="266"/>
      <c r="AJ262" s="266"/>
      <c r="AL262" s="148">
        <v>23619</v>
      </c>
      <c r="AN262" s="265" t="s">
        <v>551</v>
      </c>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row>
    <row r="263" spans="2:62" x14ac:dyDescent="0.75">
      <c r="D263" s="406"/>
      <c r="E263" s="406"/>
      <c r="H263" s="406"/>
      <c r="M263" s="147"/>
      <c r="N263" s="147"/>
      <c r="O263" s="147"/>
      <c r="P263" s="147"/>
      <c r="Q263" s="147"/>
      <c r="R263" s="147"/>
      <c r="S263" s="147"/>
      <c r="T263" s="147"/>
      <c r="U263" s="148"/>
      <c r="V263" s="148"/>
      <c r="W263" s="148"/>
      <c r="X263" s="148"/>
      <c r="Y263" s="148"/>
      <c r="Z263" s="148"/>
      <c r="AA263" s="148"/>
      <c r="AB263" s="148"/>
      <c r="AC263" s="148"/>
      <c r="AD263" s="148"/>
      <c r="AE263" s="148"/>
      <c r="AF263" s="148"/>
      <c r="AG263" s="148"/>
      <c r="AH263" s="168" t="s">
        <v>31</v>
      </c>
      <c r="AI263" s="266"/>
      <c r="AJ263" s="266"/>
      <c r="AL263" s="148">
        <v>5000</v>
      </c>
      <c r="AN263" s="265" t="s">
        <v>552</v>
      </c>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c r="BI263" s="148"/>
      <c r="BJ263" s="148"/>
    </row>
    <row r="264" spans="2:62" x14ac:dyDescent="0.75">
      <c r="B264" s="34"/>
      <c r="C264" s="34"/>
      <c r="D264" s="406"/>
      <c r="E264" s="406"/>
      <c r="H264" s="406"/>
      <c r="I264" s="147"/>
      <c r="J264" s="147"/>
      <c r="K264" s="147"/>
      <c r="L264" s="147"/>
      <c r="M264" s="147"/>
      <c r="N264" s="147"/>
      <c r="O264" s="147"/>
      <c r="P264" s="147"/>
      <c r="Q264" s="147"/>
      <c r="R264" s="147"/>
      <c r="S264" s="147"/>
      <c r="T264" s="147"/>
      <c r="U264" s="148"/>
      <c r="V264" s="148"/>
      <c r="W264" s="148"/>
      <c r="X264" s="148"/>
      <c r="Y264" s="148"/>
      <c r="Z264" s="148"/>
      <c r="AA264" s="148"/>
      <c r="AB264" s="148"/>
      <c r="AC264" s="148"/>
      <c r="AD264" s="148"/>
      <c r="AE264" s="148"/>
      <c r="AF264" s="148"/>
      <c r="AG264" s="148"/>
      <c r="AH264" s="269" t="s">
        <v>553</v>
      </c>
      <c r="AI264" s="266"/>
      <c r="AJ264" s="266"/>
      <c r="AL264" s="148">
        <v>7962</v>
      </c>
      <c r="AN264" s="265" t="s">
        <v>554</v>
      </c>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c r="BI264" s="148"/>
      <c r="BJ264" s="148"/>
    </row>
    <row r="265" spans="2:62" x14ac:dyDescent="0.75">
      <c r="D265" s="406"/>
      <c r="E265" s="406"/>
      <c r="H265" s="406"/>
      <c r="AG265" s="148"/>
      <c r="AH265" s="168" t="s">
        <v>33</v>
      </c>
      <c r="AI265" s="267"/>
      <c r="AJ265" s="267"/>
      <c r="AK265" s="34"/>
      <c r="AL265" s="148">
        <v>1800</v>
      </c>
      <c r="AM265" s="34"/>
      <c r="AN265" s="268" t="s">
        <v>63</v>
      </c>
    </row>
    <row r="266" spans="2:62" x14ac:dyDescent="0.75">
      <c r="D266" s="406"/>
      <c r="E266" s="406"/>
      <c r="H266" s="406"/>
      <c r="AG266" s="148"/>
      <c r="AH266" s="168" t="s">
        <v>555</v>
      </c>
      <c r="AI266" s="267"/>
      <c r="AJ266" s="267"/>
      <c r="AK266" s="34"/>
      <c r="AL266" s="148">
        <v>8400</v>
      </c>
      <c r="AM266" s="34"/>
      <c r="AN266" s="268"/>
    </row>
    <row r="267" spans="2:62" x14ac:dyDescent="0.75">
      <c r="D267" s="406"/>
      <c r="E267" s="406"/>
      <c r="H267" s="406"/>
      <c r="AG267" s="148"/>
      <c r="AH267" s="168" t="s">
        <v>556</v>
      </c>
      <c r="AI267" s="267"/>
      <c r="AJ267" s="267"/>
      <c r="AK267" s="34"/>
      <c r="AL267" s="148">
        <v>10000</v>
      </c>
      <c r="AM267" s="34"/>
      <c r="AN267" s="271" t="s">
        <v>557</v>
      </c>
    </row>
    <row r="268" spans="2:62" x14ac:dyDescent="0.75">
      <c r="D268" s="406"/>
      <c r="E268" s="406"/>
      <c r="H268" s="406"/>
      <c r="AG268" s="148"/>
      <c r="AH268" s="168" t="s">
        <v>558</v>
      </c>
      <c r="AI268" s="267"/>
      <c r="AJ268" s="267"/>
      <c r="AK268" s="34"/>
      <c r="AL268" s="148">
        <v>9500</v>
      </c>
      <c r="AM268" s="34"/>
      <c r="AN268" s="271" t="s">
        <v>559</v>
      </c>
    </row>
    <row r="269" spans="2:62" x14ac:dyDescent="0.75">
      <c r="D269" s="406"/>
      <c r="E269" s="406"/>
      <c r="H269" s="406"/>
      <c r="AH269" s="168" t="s">
        <v>560</v>
      </c>
      <c r="AI269" s="266"/>
      <c r="AJ269" s="266"/>
      <c r="AK269" s="34"/>
      <c r="AL269" s="148">
        <v>3933</v>
      </c>
      <c r="AM269" s="34"/>
      <c r="AN269" s="268"/>
    </row>
    <row r="270" spans="2:62" x14ac:dyDescent="0.75">
      <c r="B270" s="34"/>
      <c r="C270" s="34"/>
      <c r="D270" s="406"/>
      <c r="E270" s="406"/>
      <c r="H270" s="406"/>
      <c r="AH270" s="168" t="s">
        <v>561</v>
      </c>
      <c r="AI270" s="266"/>
      <c r="AJ270" s="266"/>
      <c r="AK270" s="34"/>
      <c r="AL270" s="148">
        <v>500</v>
      </c>
      <c r="AM270" s="34"/>
      <c r="AN270" s="268"/>
    </row>
    <row r="271" spans="2:62" x14ac:dyDescent="0.75">
      <c r="B271" s="34"/>
      <c r="C271" s="34"/>
      <c r="D271" s="406"/>
      <c r="E271" s="406"/>
      <c r="H271" s="406"/>
      <c r="AH271" s="166" t="s">
        <v>562</v>
      </c>
      <c r="AI271" s="167"/>
      <c r="AJ271" s="167"/>
      <c r="AK271" s="34"/>
      <c r="AL271" s="152">
        <v>40000</v>
      </c>
      <c r="AM271" s="34"/>
      <c r="AN271" s="268"/>
    </row>
    <row r="272" spans="2:62" ht="15.75" customHeight="1" x14ac:dyDescent="0.75">
      <c r="B272" s="34"/>
      <c r="C272" s="34"/>
      <c r="D272" s="406"/>
      <c r="E272" s="406"/>
      <c r="H272" s="406"/>
      <c r="AH272" s="166" t="s">
        <v>40</v>
      </c>
      <c r="AI272" s="167"/>
      <c r="AJ272" s="167"/>
      <c r="AK272" s="34"/>
      <c r="AL272" s="152">
        <v>7500</v>
      </c>
      <c r="AM272" s="34"/>
      <c r="AN272" s="268"/>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row>
    <row r="273" spans="2:62" x14ac:dyDescent="0.75">
      <c r="B273" s="34"/>
      <c r="C273" s="34"/>
      <c r="D273" s="406"/>
      <c r="E273" s="406"/>
      <c r="H273" s="406"/>
      <c r="AH273" s="166" t="s">
        <v>563</v>
      </c>
      <c r="AI273" s="167"/>
      <c r="AJ273" s="167"/>
      <c r="AK273" s="34"/>
      <c r="AL273" s="152">
        <v>5000</v>
      </c>
      <c r="AM273" s="34"/>
      <c r="AN273" s="268"/>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row>
    <row r="274" spans="2:62" x14ac:dyDescent="0.75">
      <c r="B274" s="34"/>
      <c r="C274" s="34"/>
      <c r="D274" s="406"/>
      <c r="E274" s="406"/>
      <c r="H274" s="406"/>
      <c r="AH274" s="166" t="s">
        <v>564</v>
      </c>
      <c r="AI274" s="167"/>
      <c r="AJ274" s="167"/>
      <c r="AK274" s="34"/>
      <c r="AL274" s="152">
        <v>20000</v>
      </c>
      <c r="AM274" s="34"/>
      <c r="AN274" s="268"/>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row>
    <row r="275" spans="2:62" x14ac:dyDescent="0.75">
      <c r="B275" s="34"/>
      <c r="C275" s="34"/>
      <c r="D275" s="406"/>
      <c r="E275" s="406"/>
      <c r="H275" s="406"/>
      <c r="AH275" s="166" t="s">
        <v>565</v>
      </c>
      <c r="AI275" s="167"/>
      <c r="AJ275" s="167"/>
      <c r="AK275" s="34"/>
      <c r="AL275" s="152">
        <v>8000</v>
      </c>
      <c r="AM275" s="34"/>
      <c r="AN275" s="268"/>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row>
    <row r="276" spans="2:62" x14ac:dyDescent="0.75">
      <c r="B276" s="34"/>
      <c r="C276" s="34"/>
      <c r="D276" s="406"/>
      <c r="E276" s="406"/>
      <c r="H276" s="406"/>
      <c r="AH276" s="166" t="s">
        <v>44</v>
      </c>
      <c r="AI276" s="167"/>
      <c r="AJ276" s="167"/>
      <c r="AK276" s="34"/>
      <c r="AL276" s="152">
        <v>5000</v>
      </c>
      <c r="AM276" s="34"/>
      <c r="AN276" s="268"/>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row>
    <row r="277" spans="2:62" x14ac:dyDescent="0.75">
      <c r="B277" s="34"/>
      <c r="C277" s="34"/>
      <c r="D277" s="406"/>
      <c r="E277" s="406"/>
      <c r="H277" s="406"/>
      <c r="AH277" s="166" t="s">
        <v>566</v>
      </c>
      <c r="AI277" s="167"/>
      <c r="AJ277" s="167"/>
      <c r="AK277" s="34"/>
      <c r="AL277" s="152">
        <v>3600</v>
      </c>
      <c r="AM277" s="34"/>
      <c r="AN277" s="268"/>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row>
    <row r="278" spans="2:62" ht="15.5" thickBot="1" x14ac:dyDescent="0.9">
      <c r="B278" s="34"/>
      <c r="C278" s="34"/>
      <c r="D278" s="406"/>
      <c r="E278" s="406"/>
      <c r="H278" s="406"/>
      <c r="AI278" s="167"/>
      <c r="AJ278" s="167"/>
      <c r="AK278" s="34"/>
      <c r="AM278" s="34"/>
      <c r="AN278" s="268"/>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row>
    <row r="279" spans="2:62" ht="15.5" thickBot="1" x14ac:dyDescent="0.9">
      <c r="B279" s="34"/>
      <c r="C279" s="34"/>
      <c r="D279" s="406"/>
      <c r="E279" s="406"/>
      <c r="H279" s="406"/>
      <c r="AH279" s="353" t="s">
        <v>567</v>
      </c>
      <c r="AI279" s="354"/>
      <c r="AJ279" s="354"/>
      <c r="AK279" s="355"/>
      <c r="AL279" s="356">
        <f>SUM(AL257:AL278)</f>
        <v>436292</v>
      </c>
      <c r="AM279" s="34"/>
      <c r="AN279" s="268"/>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row>
    <row r="280" spans="2:62" ht="15.5" thickBot="1" x14ac:dyDescent="0.9">
      <c r="B280" s="34"/>
      <c r="C280" s="34"/>
      <c r="D280" s="406"/>
      <c r="E280" s="406"/>
      <c r="H280" s="406"/>
      <c r="AH280" s="371" t="s">
        <v>568</v>
      </c>
      <c r="AI280" s="372"/>
      <c r="AJ280" s="372"/>
      <c r="AK280" s="373"/>
      <c r="AL280" s="356">
        <f>AK253</f>
        <v>169195</v>
      </c>
      <c r="AM280" s="399" t="s">
        <v>569</v>
      </c>
      <c r="AN280" s="400"/>
      <c r="AO280" s="400"/>
      <c r="AP280" s="400"/>
      <c r="AQ280" s="400"/>
      <c r="AR280" s="34"/>
      <c r="AS280" s="34"/>
      <c r="AT280" s="34"/>
      <c r="AU280" s="34"/>
      <c r="AV280" s="34"/>
      <c r="AW280" s="34"/>
      <c r="AX280" s="34"/>
      <c r="AY280" s="34"/>
      <c r="AZ280" s="34"/>
      <c r="BA280" s="34"/>
      <c r="BB280" s="34"/>
      <c r="BC280" s="34"/>
      <c r="BD280" s="34"/>
      <c r="BE280" s="34"/>
      <c r="BF280" s="34"/>
      <c r="BG280" s="34"/>
      <c r="BH280" s="34"/>
      <c r="BI280" s="34"/>
      <c r="BJ280" s="34"/>
    </row>
    <row r="281" spans="2:62" ht="15.5" thickBot="1" x14ac:dyDescent="0.9">
      <c r="B281" s="34"/>
      <c r="C281" s="34"/>
      <c r="D281" s="406"/>
      <c r="E281" s="406"/>
      <c r="H281" s="406"/>
      <c r="AH281" s="353" t="s">
        <v>570</v>
      </c>
      <c r="AI281" s="357"/>
      <c r="AJ281" s="357"/>
      <c r="AK281" s="374"/>
      <c r="AL281" s="356">
        <f>SUM(AL279-AL280)</f>
        <v>267097</v>
      </c>
      <c r="AM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row>
    <row r="282" spans="2:62" x14ac:dyDescent="0.75">
      <c r="B282" s="34"/>
      <c r="C282" s="34"/>
      <c r="D282" s="406"/>
      <c r="E282" s="406"/>
      <c r="H282" s="406"/>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row>
    <row r="283" spans="2:62" x14ac:dyDescent="0.75">
      <c r="B283" s="34"/>
      <c r="C283" s="34"/>
      <c r="D283" s="406"/>
      <c r="E283" s="406"/>
      <c r="H283" s="406"/>
    </row>
    <row r="284" spans="2:62" ht="37.25" x14ac:dyDescent="0.75">
      <c r="B284" s="34"/>
      <c r="C284" s="34"/>
      <c r="D284" s="406"/>
      <c r="E284" s="406"/>
      <c r="H284" s="406"/>
      <c r="M284" s="147"/>
      <c r="N284" s="147"/>
      <c r="O284" s="147"/>
      <c r="P284" s="147"/>
      <c r="Q284" s="147"/>
      <c r="R284" s="147"/>
      <c r="S284" s="147"/>
      <c r="T284" s="147"/>
      <c r="U284" s="148"/>
      <c r="V284" s="148"/>
      <c r="W284" s="148"/>
      <c r="X284" s="148"/>
      <c r="Y284" s="148"/>
      <c r="Z284" s="148"/>
      <c r="AA284" s="170"/>
      <c r="AB284" s="148"/>
      <c r="AC284" s="148"/>
      <c r="AD284" s="148"/>
      <c r="AE284" s="148"/>
      <c r="AF284" s="148"/>
      <c r="AG284" s="14" t="s">
        <v>20</v>
      </c>
      <c r="AH284" s="44" t="s">
        <v>571</v>
      </c>
      <c r="AI284" s="375"/>
      <c r="AJ284" s="14" t="s">
        <v>23</v>
      </c>
      <c r="AK284" s="319" t="s">
        <v>24</v>
      </c>
      <c r="AL284" s="44" t="s">
        <v>571</v>
      </c>
      <c r="AM284" s="392" t="s">
        <v>572</v>
      </c>
      <c r="AN284" s="14" t="s">
        <v>573</v>
      </c>
      <c r="AO284" s="391" t="s">
        <v>574</v>
      </c>
      <c r="AP284" s="148"/>
      <c r="AQ284" s="148"/>
      <c r="AR284" s="148"/>
      <c r="AS284" s="148"/>
      <c r="AT284" s="170"/>
      <c r="AU284" s="170"/>
      <c r="AV284" s="148"/>
      <c r="AW284" s="148"/>
      <c r="AX284" s="148"/>
      <c r="AY284" s="170"/>
      <c r="AZ284" s="148"/>
      <c r="BA284" s="148"/>
      <c r="BB284" s="148"/>
      <c r="BC284" s="148"/>
      <c r="BD284" s="148"/>
      <c r="BE284" s="148"/>
      <c r="BF284" s="148"/>
      <c r="BG284" s="148"/>
      <c r="BH284" s="148"/>
      <c r="BI284" s="148"/>
      <c r="BJ284" s="148"/>
    </row>
    <row r="285" spans="2:62" x14ac:dyDescent="0.75">
      <c r="B285" s="34"/>
      <c r="C285" s="34"/>
      <c r="D285" s="406"/>
      <c r="E285" s="406"/>
      <c r="H285" s="406"/>
      <c r="M285" s="147"/>
      <c r="N285" s="147"/>
      <c r="O285" s="147"/>
      <c r="P285" s="147"/>
      <c r="Q285" s="147"/>
      <c r="R285" s="147"/>
      <c r="S285" s="147"/>
      <c r="T285" s="147"/>
      <c r="U285" s="148"/>
      <c r="V285" s="148"/>
      <c r="W285" s="148"/>
      <c r="X285" s="148"/>
      <c r="Y285" s="148"/>
      <c r="AA285" s="379"/>
      <c r="AB285" s="320" t="s">
        <v>575</v>
      </c>
      <c r="AC285" s="321"/>
      <c r="AD285" s="321"/>
      <c r="AE285" s="321"/>
      <c r="AF285" s="322"/>
      <c r="AG285" s="368">
        <f>AG3</f>
        <v>0</v>
      </c>
      <c r="AH285" s="384">
        <f>AG285/$AG$293</f>
        <v>0</v>
      </c>
      <c r="AI285" s="376"/>
      <c r="AJ285" s="368">
        <f>AJ3</f>
        <v>38970</v>
      </c>
      <c r="AK285" s="368">
        <f>SUM(AG285+AJ285)</f>
        <v>38970</v>
      </c>
      <c r="AL285" s="384">
        <f>AK285/$AK$293</f>
        <v>0.23032595525872515</v>
      </c>
      <c r="AM285" s="384">
        <f>AH285</f>
        <v>0</v>
      </c>
      <c r="AN285" s="376">
        <f>AM285*$AJ$292</f>
        <v>0</v>
      </c>
      <c r="AO285" s="368">
        <f>AK285+AN285</f>
        <v>38970</v>
      </c>
      <c r="AP285" s="148"/>
      <c r="AQ285" s="148"/>
      <c r="AR285" s="148"/>
      <c r="AS285" s="148"/>
      <c r="AT285" s="170"/>
      <c r="AU285" s="170"/>
      <c r="AV285" s="148"/>
      <c r="AW285" s="148"/>
      <c r="AX285" s="148"/>
      <c r="AY285" s="170"/>
      <c r="AZ285" s="148">
        <f>BG282</f>
        <v>0</v>
      </c>
      <c r="BA285" s="148">
        <f>BH282</f>
        <v>0</v>
      </c>
      <c r="BB285" s="148">
        <f>BI282</f>
        <v>0</v>
      </c>
      <c r="BC285" s="148"/>
      <c r="BD285" s="148"/>
      <c r="BE285" s="148"/>
      <c r="BF285" s="148"/>
      <c r="BG285" s="150"/>
      <c r="BH285" s="148"/>
      <c r="BI285" s="148"/>
      <c r="BJ285" s="148"/>
    </row>
    <row r="286" spans="2:62" ht="15" customHeight="1" x14ac:dyDescent="0.75">
      <c r="D286" s="406"/>
      <c r="E286" s="406"/>
      <c r="H286" s="406"/>
      <c r="M286" s="147"/>
      <c r="N286" s="147"/>
      <c r="O286" s="147"/>
      <c r="P286" s="147"/>
      <c r="Q286" s="147"/>
      <c r="R286" s="147"/>
      <c r="S286" s="147"/>
      <c r="T286" s="147"/>
      <c r="U286" s="148"/>
      <c r="V286" s="148"/>
      <c r="W286" s="148"/>
      <c r="X286" s="148"/>
      <c r="Y286" s="148"/>
      <c r="AA286" s="379"/>
      <c r="AB286" s="320" t="s">
        <v>576</v>
      </c>
      <c r="AC286" s="321"/>
      <c r="AD286" s="321"/>
      <c r="AE286" s="321"/>
      <c r="AF286" s="322"/>
      <c r="AG286" s="368">
        <f>AG117</f>
        <v>13400</v>
      </c>
      <c r="AH286" s="384">
        <f t="shared" ref="AH286:AH291" si="328">AG286/$AG$293</f>
        <v>1</v>
      </c>
      <c r="AI286" s="376"/>
      <c r="AJ286" s="368">
        <f>AJ117</f>
        <v>7200</v>
      </c>
      <c r="AK286" s="368">
        <f t="shared" ref="AK286:AK292" si="329">SUM(AG286+AJ286)</f>
        <v>20600</v>
      </c>
      <c r="AL286" s="384">
        <f t="shared" ref="AL286:AL292" si="330">AK286/$AK$293</f>
        <v>0.12175300688554626</v>
      </c>
      <c r="AM286" s="384">
        <f t="shared" ref="AM286:AM291" si="331">AH286</f>
        <v>1</v>
      </c>
      <c r="AN286" s="376">
        <f t="shared" ref="AN286:AN291" si="332">AM286*$AJ$292</f>
        <v>36300</v>
      </c>
      <c r="AO286" s="368">
        <f t="shared" ref="AO286:AO291" si="333">AK286+AN286</f>
        <v>56900</v>
      </c>
      <c r="AP286" s="148"/>
      <c r="AQ286" s="148"/>
      <c r="AR286" s="148"/>
      <c r="AS286" s="148"/>
      <c r="AT286" s="170"/>
      <c r="AU286" s="170"/>
      <c r="AV286" s="148"/>
      <c r="AW286" s="148"/>
      <c r="AX286" s="148"/>
      <c r="AY286" s="170"/>
      <c r="AZ286" s="148">
        <v>126600</v>
      </c>
      <c r="BA286" s="148">
        <v>126600</v>
      </c>
      <c r="BB286" s="148">
        <v>126600</v>
      </c>
      <c r="BC286" s="148"/>
      <c r="BD286" s="148"/>
      <c r="BE286" s="148"/>
      <c r="BF286" s="148"/>
      <c r="BG286" s="148"/>
      <c r="BH286" s="148"/>
      <c r="BI286" s="148"/>
      <c r="BJ286" s="148"/>
    </row>
    <row r="287" spans="2:62" ht="15" customHeight="1" x14ac:dyDescent="0.75">
      <c r="D287" s="406"/>
      <c r="E287" s="406"/>
      <c r="H287" s="406"/>
      <c r="M287" s="147"/>
      <c r="N287" s="147"/>
      <c r="O287" s="147"/>
      <c r="P287" s="147"/>
      <c r="Q287" s="147"/>
      <c r="R287" s="147"/>
      <c r="S287" s="147"/>
      <c r="T287" s="147"/>
      <c r="U287" s="148"/>
      <c r="V287" s="148"/>
      <c r="W287" s="148"/>
      <c r="X287" s="148"/>
      <c r="Y287" s="148"/>
      <c r="AA287" s="379"/>
      <c r="AB287" s="367" t="s">
        <v>577</v>
      </c>
      <c r="AC287" s="321"/>
      <c r="AD287" s="321"/>
      <c r="AE287" s="321"/>
      <c r="AF287" s="322"/>
      <c r="AG287" s="368">
        <f>AG137</f>
        <v>0</v>
      </c>
      <c r="AH287" s="384">
        <f t="shared" si="328"/>
        <v>0</v>
      </c>
      <c r="AI287" s="376"/>
      <c r="AJ287" s="368">
        <f>AJ137</f>
        <v>10175</v>
      </c>
      <c r="AK287" s="368">
        <f t="shared" si="329"/>
        <v>10175</v>
      </c>
      <c r="AL287" s="384">
        <f t="shared" si="330"/>
        <v>6.0137710925263752E-2</v>
      </c>
      <c r="AM287" s="384">
        <f t="shared" si="331"/>
        <v>0</v>
      </c>
      <c r="AN287" s="376">
        <f t="shared" si="332"/>
        <v>0</v>
      </c>
      <c r="AO287" s="368">
        <f t="shared" si="333"/>
        <v>10175</v>
      </c>
      <c r="AP287" s="148"/>
      <c r="AQ287" s="148"/>
      <c r="AR287" s="148"/>
      <c r="AS287" s="148"/>
      <c r="AT287" s="170"/>
      <c r="AU287" s="170"/>
      <c r="AV287" s="148"/>
      <c r="AW287" s="148"/>
      <c r="AX287" s="148"/>
      <c r="AY287" s="170"/>
      <c r="AZ287" s="148">
        <f>AZ285-AZ286</f>
        <v>-126600</v>
      </c>
      <c r="BA287" s="148">
        <f>BA285-BA286</f>
        <v>-126600</v>
      </c>
      <c r="BB287" s="148">
        <f>BB285-BB286</f>
        <v>-126600</v>
      </c>
      <c r="BC287" s="148"/>
      <c r="BD287" s="148"/>
      <c r="BE287" s="148"/>
      <c r="BF287" s="148"/>
      <c r="BG287" s="148"/>
      <c r="BH287" s="148"/>
      <c r="BI287" s="148"/>
      <c r="BJ287" s="148"/>
    </row>
    <row r="288" spans="2:62" x14ac:dyDescent="0.75">
      <c r="D288" s="406"/>
      <c r="E288" s="406"/>
      <c r="H288" s="406"/>
      <c r="M288" s="147"/>
      <c r="N288" s="147"/>
      <c r="O288" s="147"/>
      <c r="P288" s="147"/>
      <c r="Q288" s="147"/>
      <c r="R288" s="147"/>
      <c r="S288" s="147"/>
      <c r="T288" s="147"/>
      <c r="U288" s="148"/>
      <c r="V288" s="148"/>
      <c r="W288" s="148"/>
      <c r="X288" s="148"/>
      <c r="Y288" s="148"/>
      <c r="AA288" s="379"/>
      <c r="AB288" s="382" t="s">
        <v>578</v>
      </c>
      <c r="AC288" s="321"/>
      <c r="AD288" s="321"/>
      <c r="AE288" s="321"/>
      <c r="AF288" s="322"/>
      <c r="AG288" s="368">
        <f>AG59-AG286-AG287</f>
        <v>0</v>
      </c>
      <c r="AH288" s="384">
        <f t="shared" si="328"/>
        <v>0</v>
      </c>
      <c r="AI288" s="376"/>
      <c r="AJ288" s="368">
        <f>AJ59-AJ286-AJ287</f>
        <v>33350</v>
      </c>
      <c r="AK288" s="368">
        <f t="shared" si="329"/>
        <v>33350</v>
      </c>
      <c r="AL288" s="384">
        <f t="shared" si="330"/>
        <v>0.1971098436715033</v>
      </c>
      <c r="AM288" s="384">
        <f t="shared" si="331"/>
        <v>0</v>
      </c>
      <c r="AN288" s="376">
        <f t="shared" si="332"/>
        <v>0</v>
      </c>
      <c r="AO288" s="368">
        <f t="shared" si="333"/>
        <v>33350</v>
      </c>
      <c r="AP288" s="148"/>
      <c r="AQ288" s="148"/>
      <c r="AR288" s="148"/>
      <c r="AS288" s="148"/>
      <c r="AT288" s="170"/>
      <c r="AU288" s="170"/>
      <c r="AV288" s="148"/>
      <c r="AW288" s="148"/>
      <c r="AX288" s="148"/>
      <c r="AY288" s="170"/>
      <c r="AZ288" s="148"/>
      <c r="BA288" s="148"/>
      <c r="BB288" s="148"/>
      <c r="BC288" s="148"/>
      <c r="BD288" s="148"/>
      <c r="BE288" s="148"/>
      <c r="BF288" s="148"/>
      <c r="BG288" s="148"/>
      <c r="BH288" s="148"/>
      <c r="BI288" s="148"/>
      <c r="BJ288" s="148"/>
    </row>
    <row r="289" spans="1:88" x14ac:dyDescent="0.75">
      <c r="D289" s="406"/>
      <c r="E289" s="406"/>
      <c r="H289" s="406"/>
      <c r="M289" s="147"/>
      <c r="N289" s="147"/>
      <c r="O289" s="147"/>
      <c r="P289" s="147"/>
      <c r="Q289" s="147"/>
      <c r="R289" s="147"/>
      <c r="S289" s="147"/>
      <c r="T289" s="147"/>
      <c r="U289" s="148"/>
      <c r="V289" s="148"/>
      <c r="W289" s="148"/>
      <c r="X289" s="148"/>
      <c r="Y289" s="148"/>
      <c r="AA289" s="379"/>
      <c r="AB289" s="367" t="s">
        <v>579</v>
      </c>
      <c r="AC289" s="321"/>
      <c r="AD289" s="321"/>
      <c r="AE289" s="321"/>
      <c r="AF289" s="322"/>
      <c r="AG289" s="368">
        <f>AG154</f>
        <v>0</v>
      </c>
      <c r="AH289" s="384">
        <f t="shared" si="328"/>
        <v>0</v>
      </c>
      <c r="AI289" s="376"/>
      <c r="AJ289" s="368">
        <f>AJ154</f>
        <v>5100</v>
      </c>
      <c r="AK289" s="368">
        <f t="shared" si="329"/>
        <v>5100</v>
      </c>
      <c r="AL289" s="384">
        <f t="shared" si="330"/>
        <v>3.0142734714382814E-2</v>
      </c>
      <c r="AM289" s="384">
        <f t="shared" si="331"/>
        <v>0</v>
      </c>
      <c r="AN289" s="376">
        <f t="shared" si="332"/>
        <v>0</v>
      </c>
      <c r="AO289" s="368">
        <f t="shared" si="333"/>
        <v>5100</v>
      </c>
      <c r="AP289" s="148"/>
      <c r="AQ289" s="148"/>
      <c r="AR289" s="148"/>
      <c r="AS289" s="148"/>
      <c r="AT289" s="170"/>
      <c r="AU289" s="170"/>
      <c r="AV289" s="148"/>
      <c r="AW289" s="148"/>
      <c r="AX289" s="148"/>
      <c r="AY289" s="170"/>
      <c r="AZ289" s="148"/>
      <c r="BA289" s="148"/>
      <c r="BB289" s="148"/>
      <c r="BC289" s="148"/>
      <c r="BD289" s="148"/>
      <c r="BE289" s="148"/>
      <c r="BF289" s="148"/>
      <c r="BG289" s="148"/>
      <c r="BH289" s="148"/>
      <c r="BI289" s="148"/>
      <c r="BJ289" s="148"/>
      <c r="BK289" s="34" t="s">
        <v>580</v>
      </c>
    </row>
    <row r="290" spans="1:88" x14ac:dyDescent="0.75">
      <c r="D290" s="406"/>
      <c r="E290" s="406"/>
      <c r="H290" s="406"/>
      <c r="M290" s="147"/>
      <c r="N290" s="147"/>
      <c r="O290" s="147"/>
      <c r="P290" s="147"/>
      <c r="Q290" s="147"/>
      <c r="R290" s="147"/>
      <c r="S290" s="147"/>
      <c r="T290" s="147"/>
      <c r="U290" s="148"/>
      <c r="V290" s="148"/>
      <c r="W290" s="148"/>
      <c r="X290" s="148"/>
      <c r="Y290" s="148"/>
      <c r="AA290" s="380"/>
      <c r="AB290" s="320" t="s">
        <v>425</v>
      </c>
      <c r="AC290" s="377"/>
      <c r="AD290" s="377"/>
      <c r="AE290" s="377"/>
      <c r="AF290" s="378"/>
      <c r="AG290" s="169">
        <f>AG184</f>
        <v>0</v>
      </c>
      <c r="AH290" s="384">
        <f t="shared" si="328"/>
        <v>0</v>
      </c>
      <c r="AI290" s="27"/>
      <c r="AJ290" s="169">
        <f>AJ184</f>
        <v>12700</v>
      </c>
      <c r="AK290" s="368">
        <f t="shared" si="329"/>
        <v>12700</v>
      </c>
      <c r="AL290" s="384">
        <f t="shared" si="330"/>
        <v>7.5061319778953278E-2</v>
      </c>
      <c r="AM290" s="384">
        <f t="shared" si="331"/>
        <v>0</v>
      </c>
      <c r="AN290" s="376">
        <f t="shared" si="332"/>
        <v>0</v>
      </c>
      <c r="AO290" s="368">
        <f t="shared" si="333"/>
        <v>12700</v>
      </c>
      <c r="AP290" s="148"/>
      <c r="AQ290" s="148"/>
      <c r="AR290" s="148"/>
      <c r="AS290" s="148"/>
      <c r="AT290" s="170"/>
      <c r="AU290" s="170"/>
      <c r="AV290" s="148"/>
      <c r="AW290" s="148"/>
      <c r="AX290" s="148"/>
      <c r="AY290" s="170"/>
      <c r="AZ290" s="148"/>
      <c r="BA290" s="148"/>
      <c r="BB290" s="148"/>
      <c r="BC290" s="148"/>
      <c r="BD290" s="148"/>
      <c r="BE290" s="148"/>
      <c r="BF290" s="148"/>
      <c r="BG290" s="148"/>
      <c r="BH290" s="148"/>
      <c r="BI290" s="148"/>
      <c r="BJ290" s="148"/>
    </row>
    <row r="291" spans="1:88" x14ac:dyDescent="0.75">
      <c r="D291" s="406"/>
      <c r="E291" s="406"/>
      <c r="H291" s="406"/>
      <c r="M291" s="147"/>
      <c r="N291" s="147"/>
      <c r="O291" s="147"/>
      <c r="P291" s="147"/>
      <c r="Q291" s="147"/>
      <c r="R291" s="147"/>
      <c r="S291" s="147"/>
      <c r="T291" s="147"/>
      <c r="U291" s="148"/>
      <c r="V291" s="148"/>
      <c r="W291" s="148"/>
      <c r="X291" s="148"/>
      <c r="Y291" s="148"/>
      <c r="AA291" s="170"/>
      <c r="AB291" s="320" t="s">
        <v>487</v>
      </c>
      <c r="AC291" s="151"/>
      <c r="AD291" s="151"/>
      <c r="AE291" s="151"/>
      <c r="AF291" s="405"/>
      <c r="AG291" s="405">
        <f>AG218</f>
        <v>0</v>
      </c>
      <c r="AH291" s="384">
        <f t="shared" si="328"/>
        <v>0</v>
      </c>
      <c r="AI291" s="368"/>
      <c r="AJ291" s="368">
        <f>AJ218</f>
        <v>12000</v>
      </c>
      <c r="AK291" s="368">
        <f t="shared" si="329"/>
        <v>12000</v>
      </c>
      <c r="AL291" s="384">
        <f t="shared" si="330"/>
        <v>7.0924081680900739E-2</v>
      </c>
      <c r="AM291" s="384">
        <f t="shared" si="331"/>
        <v>0</v>
      </c>
      <c r="AN291" s="376">
        <f t="shared" si="332"/>
        <v>0</v>
      </c>
      <c r="AO291" s="368">
        <f t="shared" si="333"/>
        <v>12000</v>
      </c>
      <c r="AP291" s="148"/>
      <c r="AQ291" s="148"/>
      <c r="AR291" s="148"/>
      <c r="AS291" s="148"/>
      <c r="AT291" s="170"/>
      <c r="AU291" s="170"/>
      <c r="AV291" s="148"/>
      <c r="AW291" s="148"/>
      <c r="AX291" s="148"/>
      <c r="AY291" s="170"/>
      <c r="AZ291" s="148"/>
      <c r="BA291" s="148"/>
      <c r="BB291" s="148"/>
      <c r="BC291" s="148"/>
      <c r="BD291" s="148"/>
      <c r="BE291" s="148"/>
      <c r="BF291" s="148"/>
      <c r="BG291" s="148"/>
      <c r="BH291" s="148"/>
      <c r="BI291" s="148"/>
      <c r="BJ291" s="148"/>
    </row>
    <row r="292" spans="1:88" x14ac:dyDescent="0.75">
      <c r="D292" s="406"/>
      <c r="E292" s="406"/>
      <c r="H292" s="406"/>
      <c r="M292" s="147"/>
      <c r="N292" s="147"/>
      <c r="O292" s="147"/>
      <c r="P292" s="147"/>
      <c r="Q292" s="147"/>
      <c r="R292" s="147"/>
      <c r="S292" s="147"/>
      <c r="T292" s="147"/>
      <c r="U292" s="148"/>
      <c r="V292" s="148"/>
      <c r="W292" s="148"/>
      <c r="X292" s="148"/>
      <c r="Y292" s="148"/>
      <c r="AA292" s="379"/>
      <c r="AB292" s="385" t="s">
        <v>528</v>
      </c>
      <c r="AC292" s="386"/>
      <c r="AD292" s="386"/>
      <c r="AE292" s="386"/>
      <c r="AF292" s="387"/>
      <c r="AG292" s="388"/>
      <c r="AH292" s="389"/>
      <c r="AI292" s="390"/>
      <c r="AJ292" s="388">
        <f>AJ237</f>
        <v>36300</v>
      </c>
      <c r="AK292" s="388">
        <f t="shared" si="329"/>
        <v>36300</v>
      </c>
      <c r="AL292" s="389">
        <f t="shared" si="330"/>
        <v>0.21454534708472472</v>
      </c>
      <c r="AM292" s="389"/>
      <c r="AN292" s="390"/>
      <c r="AO292" s="390"/>
      <c r="AP292" s="148"/>
      <c r="AQ292" s="148"/>
      <c r="AR292" s="148"/>
      <c r="AS292" s="148"/>
      <c r="AT292" s="170"/>
      <c r="AU292" s="170"/>
      <c r="AV292" s="148"/>
      <c r="AW292" s="148"/>
      <c r="AX292" s="148"/>
      <c r="AY292" s="170"/>
      <c r="AZ292" s="148"/>
      <c r="BA292" s="148"/>
      <c r="BB292" s="148"/>
      <c r="BC292" s="148"/>
      <c r="BD292" s="148"/>
      <c r="BE292" s="148"/>
      <c r="BF292" s="148"/>
      <c r="BG292" s="148"/>
      <c r="BH292" s="148"/>
      <c r="BI292" s="148"/>
      <c r="BJ292" s="148"/>
    </row>
    <row r="293" spans="1:88" x14ac:dyDescent="0.75">
      <c r="D293" s="406"/>
      <c r="E293" s="406"/>
      <c r="H293" s="406"/>
      <c r="M293" s="147"/>
      <c r="N293" s="147"/>
      <c r="O293" s="147"/>
      <c r="P293" s="147"/>
      <c r="Q293" s="147"/>
      <c r="R293" s="147"/>
      <c r="S293" s="147"/>
      <c r="T293" s="147"/>
      <c r="U293" s="148"/>
      <c r="V293" s="148"/>
      <c r="W293" s="148"/>
      <c r="X293" s="148"/>
      <c r="Y293" s="148"/>
      <c r="AA293" s="170"/>
      <c r="AB293" s="320" t="s">
        <v>581</v>
      </c>
      <c r="AC293" s="151"/>
      <c r="AD293" s="151"/>
      <c r="AE293" s="151"/>
      <c r="AF293" s="405"/>
      <c r="AG293" s="383">
        <f>SUM(AG285:AG292)</f>
        <v>13400</v>
      </c>
      <c r="AH293" s="384">
        <f>SUM(AH285:AH292)</f>
        <v>1</v>
      </c>
      <c r="AI293" s="27"/>
      <c r="AJ293" s="383">
        <f t="shared" ref="AJ293:AK293" si="334">SUM(AJ285:AJ292)</f>
        <v>155795</v>
      </c>
      <c r="AK293" s="383">
        <f t="shared" si="334"/>
        <v>169195</v>
      </c>
      <c r="AL293" s="384">
        <f>SUM(AL285:AL292)</f>
        <v>0.99999999999999989</v>
      </c>
      <c r="AM293" s="383">
        <f t="shared" ref="AM293" si="335">SUM(AM285:AM292)</f>
        <v>1</v>
      </c>
      <c r="AN293" s="383">
        <f t="shared" ref="AN293" si="336">SUM(AN285:AN292)</f>
        <v>36300</v>
      </c>
      <c r="AO293" s="383">
        <f t="shared" ref="AO293" si="337">SUM(AO285:AO292)</f>
        <v>169195</v>
      </c>
      <c r="AP293" s="148"/>
      <c r="AQ293" s="148"/>
      <c r="AR293" s="148"/>
      <c r="AS293" s="148"/>
      <c r="AT293" s="170"/>
      <c r="AU293" s="170"/>
      <c r="AV293" s="148"/>
      <c r="AW293" s="148"/>
      <c r="AX293" s="148"/>
      <c r="AY293" s="170"/>
      <c r="AZ293" s="148"/>
      <c r="BA293" s="148"/>
      <c r="BB293" s="148"/>
      <c r="BC293" s="148"/>
      <c r="BD293" s="148"/>
      <c r="BE293" s="148"/>
      <c r="BF293" s="148"/>
      <c r="BG293" s="148"/>
      <c r="BH293" s="148"/>
      <c r="BI293" s="148"/>
      <c r="BJ293" s="148"/>
    </row>
    <row r="294" spans="1:88" x14ac:dyDescent="0.75">
      <c r="D294" s="406"/>
      <c r="E294" s="406"/>
      <c r="H294" s="406"/>
      <c r="AA294" s="381"/>
    </row>
    <row r="298" spans="1:88" s="259" customFormat="1" ht="62.25" customHeight="1" thickBot="1" x14ac:dyDescent="0.85">
      <c r="A298" s="341"/>
      <c r="B298" s="341"/>
      <c r="C298" s="342"/>
      <c r="D298" s="341"/>
      <c r="E298" s="341"/>
      <c r="F298" s="343"/>
      <c r="G298" s="341"/>
      <c r="H298" s="341"/>
      <c r="I298" s="345"/>
      <c r="J298" s="345"/>
      <c r="K298" s="345"/>
      <c r="L298" s="345"/>
      <c r="M298" s="345"/>
      <c r="N298" s="345"/>
      <c r="O298" s="345"/>
      <c r="P298" s="345"/>
      <c r="Q298" s="345"/>
      <c r="R298" s="345"/>
      <c r="S298" s="345"/>
      <c r="T298" s="345"/>
      <c r="U298" s="361" t="s">
        <v>8</v>
      </c>
      <c r="V298" s="361" t="s">
        <v>9</v>
      </c>
      <c r="W298" s="361" t="s">
        <v>10</v>
      </c>
      <c r="X298" s="361" t="s">
        <v>11</v>
      </c>
      <c r="Y298" s="361" t="s">
        <v>12</v>
      </c>
      <c r="Z298" s="361" t="s">
        <v>13</v>
      </c>
      <c r="AA298" s="361" t="s">
        <v>14</v>
      </c>
      <c r="AB298" s="250" t="s">
        <v>15</v>
      </c>
      <c r="AC298" s="250" t="s">
        <v>16</v>
      </c>
      <c r="AD298" s="250" t="s">
        <v>17</v>
      </c>
      <c r="AE298" s="250" t="s">
        <v>18</v>
      </c>
      <c r="AF298" s="250" t="s">
        <v>19</v>
      </c>
      <c r="AG298" s="346"/>
      <c r="AH298" s="347"/>
      <c r="AI298" s="346"/>
      <c r="AJ298" s="346"/>
      <c r="AK298" s="346"/>
      <c r="AL298" s="348"/>
      <c r="AM298" s="348"/>
      <c r="AN298" s="348"/>
      <c r="AO298" s="348"/>
      <c r="AP298" s="349"/>
      <c r="AQ298" s="349"/>
      <c r="AR298" s="349"/>
      <c r="AS298" s="349"/>
      <c r="AT298" s="349"/>
      <c r="AU298" s="349"/>
      <c r="AV298" s="349"/>
      <c r="AW298" s="349"/>
      <c r="AX298" s="349"/>
      <c r="AY298" s="348"/>
      <c r="AZ298" s="349"/>
      <c r="BA298" s="349"/>
      <c r="BB298" s="349"/>
      <c r="BC298" s="349"/>
      <c r="BD298" s="349"/>
      <c r="BE298" s="349"/>
      <c r="BF298" s="349"/>
      <c r="BG298" s="350"/>
      <c r="BH298" s="349"/>
      <c r="BI298" s="349"/>
      <c r="BJ298" s="349"/>
      <c r="BK298" s="351"/>
      <c r="BL298" s="352"/>
      <c r="BM298" s="352"/>
      <c r="BN298" s="352"/>
      <c r="BO298" s="352"/>
      <c r="BP298" s="352"/>
      <c r="BQ298" s="352"/>
      <c r="BR298" s="352"/>
      <c r="BS298" s="352"/>
      <c r="BT298" s="352"/>
      <c r="BU298" s="352"/>
      <c r="BV298" s="352"/>
      <c r="BW298" s="352"/>
      <c r="BX298" s="352"/>
      <c r="BY298" s="352"/>
      <c r="BZ298" s="352"/>
      <c r="CA298" s="352"/>
      <c r="CB298" s="352"/>
      <c r="CC298" s="344"/>
      <c r="CD298" s="344"/>
      <c r="CE298" s="344"/>
      <c r="CF298" s="344"/>
      <c r="CG298" s="344"/>
      <c r="CH298" s="344"/>
      <c r="CI298" s="344"/>
      <c r="CJ298" s="344"/>
    </row>
    <row r="299" spans="1:88" ht="15.5" thickBot="1" x14ac:dyDescent="0.9">
      <c r="B299" s="34"/>
      <c r="C299" s="34"/>
      <c r="D299" s="34"/>
      <c r="E299" s="34"/>
      <c r="F299" s="34"/>
      <c r="G299" s="34"/>
      <c r="H299" s="34"/>
      <c r="I299" s="34"/>
      <c r="J299" s="34"/>
      <c r="K299" s="34"/>
      <c r="L299" s="34"/>
      <c r="M299" s="34"/>
      <c r="N299" s="424" t="s">
        <v>582</v>
      </c>
      <c r="O299" s="425"/>
      <c r="P299" s="425"/>
      <c r="Q299" s="425"/>
      <c r="R299" s="425"/>
      <c r="S299" s="425"/>
      <c r="T299" s="425"/>
      <c r="U299" s="363">
        <v>50.92</v>
      </c>
      <c r="V299" s="363">
        <v>25</v>
      </c>
      <c r="W299" s="363">
        <v>20</v>
      </c>
      <c r="X299" s="363">
        <v>24</v>
      </c>
      <c r="Y299" s="363">
        <v>50</v>
      </c>
      <c r="Z299" s="363">
        <v>20</v>
      </c>
      <c r="AA299" s="363">
        <v>17</v>
      </c>
      <c r="AB299" s="360"/>
      <c r="AC299" s="358"/>
      <c r="AD299" s="358"/>
      <c r="AE299" s="358"/>
      <c r="AF299" s="358"/>
      <c r="AG299" s="34"/>
      <c r="AH299" s="155"/>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row>
    <row r="300" spans="1:88" x14ac:dyDescent="0.75">
      <c r="D300" s="406"/>
      <c r="E300" s="406"/>
      <c r="H300" s="406"/>
      <c r="N300" s="420" t="s">
        <v>583</v>
      </c>
      <c r="O300" s="421"/>
      <c r="P300" s="421"/>
      <c r="Q300" s="421"/>
      <c r="R300" s="421"/>
      <c r="S300" s="421"/>
      <c r="T300" s="422"/>
      <c r="U300" s="362">
        <v>50.92</v>
      </c>
      <c r="V300" s="362">
        <v>25</v>
      </c>
      <c r="W300" s="362">
        <v>20</v>
      </c>
      <c r="X300" s="362">
        <v>24</v>
      </c>
      <c r="Y300" s="362">
        <v>50</v>
      </c>
      <c r="Z300" s="362">
        <v>20</v>
      </c>
      <c r="AA300" s="362">
        <v>17</v>
      </c>
      <c r="AB300" s="359"/>
      <c r="AC300" s="359"/>
      <c r="AD300" s="359"/>
      <c r="AE300" s="359"/>
      <c r="AF300" s="359"/>
    </row>
    <row r="301" spans="1:88" x14ac:dyDescent="0.75">
      <c r="D301" s="406"/>
      <c r="E301" s="406"/>
      <c r="H301" s="406"/>
      <c r="N301" s="423" t="s">
        <v>584</v>
      </c>
      <c r="O301" s="423"/>
      <c r="P301" s="423"/>
      <c r="Q301" s="423"/>
      <c r="R301" s="423"/>
      <c r="S301" s="423"/>
      <c r="T301" s="423"/>
      <c r="U301" s="359"/>
      <c r="V301" s="359"/>
      <c r="W301" s="359"/>
      <c r="X301" s="359"/>
      <c r="Y301" s="359"/>
      <c r="Z301" s="359"/>
      <c r="AA301" s="359"/>
      <c r="AB301" s="359"/>
      <c r="AC301" s="359"/>
      <c r="AD301" s="359"/>
      <c r="AE301" s="359"/>
      <c r="AF301" s="359"/>
    </row>
    <row r="302" spans="1:88" x14ac:dyDescent="0.75">
      <c r="D302" s="406"/>
      <c r="E302" s="406"/>
      <c r="H302" s="406"/>
      <c r="N302" s="439" t="s">
        <v>584</v>
      </c>
      <c r="O302" s="439"/>
      <c r="P302" s="439"/>
      <c r="Q302" s="439"/>
      <c r="R302" s="439"/>
      <c r="S302" s="439"/>
      <c r="T302" s="439"/>
      <c r="U302" s="359"/>
      <c r="V302" s="359"/>
      <c r="W302" s="359"/>
      <c r="X302" s="359"/>
      <c r="Y302" s="359"/>
      <c r="Z302" s="359"/>
      <c r="AA302" s="359"/>
      <c r="AB302" s="359"/>
      <c r="AC302" s="359"/>
      <c r="AD302" s="359"/>
      <c r="AE302" s="359"/>
      <c r="AF302" s="359"/>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row>
    <row r="303" spans="1:88" x14ac:dyDescent="0.75">
      <c r="B303" s="323"/>
      <c r="C303" s="324"/>
      <c r="D303" s="325"/>
      <c r="E303" s="325"/>
      <c r="F303" s="326"/>
      <c r="G303" s="327"/>
      <c r="H303" s="325"/>
      <c r="I303" s="328"/>
      <c r="J303" s="328" t="s">
        <v>585</v>
      </c>
      <c r="K303" s="328"/>
      <c r="L303" s="329" t="s">
        <v>586</v>
      </c>
      <c r="N303" s="423" t="s">
        <v>584</v>
      </c>
      <c r="O303" s="423"/>
      <c r="P303" s="423"/>
      <c r="Q303" s="423"/>
      <c r="R303" s="423"/>
      <c r="S303" s="423"/>
      <c r="T303" s="423"/>
      <c r="U303" s="359"/>
      <c r="V303" s="359"/>
      <c r="W303" s="359"/>
      <c r="X303" s="359"/>
      <c r="Y303" s="359"/>
      <c r="Z303" s="359"/>
      <c r="AA303" s="359"/>
      <c r="AB303" s="359"/>
      <c r="AC303" s="359"/>
      <c r="AD303" s="359"/>
      <c r="AE303" s="359"/>
      <c r="AF303" s="359"/>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row>
    <row r="304" spans="1:88" ht="15.5" thickBot="1" x14ac:dyDescent="0.9">
      <c r="B304" s="330" t="s">
        <v>587</v>
      </c>
      <c r="C304" s="163"/>
      <c r="D304" s="403"/>
      <c r="E304" s="403"/>
      <c r="F304" s="331"/>
      <c r="G304" s="305"/>
      <c r="H304" s="403"/>
      <c r="I304" s="306"/>
      <c r="J304" s="306"/>
      <c r="K304" s="306"/>
      <c r="L304" s="332"/>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row>
    <row r="305" spans="2:62" ht="15.5" thickBot="1" x14ac:dyDescent="0.9">
      <c r="B305" s="330"/>
      <c r="C305" s="164"/>
      <c r="D305" s="438" t="s">
        <v>588</v>
      </c>
      <c r="E305" s="438"/>
      <c r="F305" s="438"/>
      <c r="G305" s="438"/>
      <c r="H305" s="438"/>
      <c r="I305" s="438"/>
      <c r="J305" s="438"/>
      <c r="K305" s="438"/>
      <c r="L305" s="332">
        <v>6700</v>
      </c>
      <c r="N305" s="440" t="s">
        <v>589</v>
      </c>
      <c r="O305" s="441"/>
      <c r="P305" s="441"/>
      <c r="Q305" s="441"/>
      <c r="R305" s="441"/>
      <c r="S305" s="441"/>
      <c r="T305" s="442"/>
      <c r="U305" s="393">
        <f>1690*U299</f>
        <v>86054.8</v>
      </c>
      <c r="V305" s="393">
        <f t="shared" ref="V305:AA305" si="338">1690*V299</f>
        <v>42250</v>
      </c>
      <c r="W305" s="393">
        <f>700*W299</f>
        <v>14000</v>
      </c>
      <c r="X305" s="393">
        <f t="shared" si="338"/>
        <v>40560</v>
      </c>
      <c r="Y305" s="393">
        <f>300*Y299</f>
        <v>15000</v>
      </c>
      <c r="Z305" s="393">
        <f t="shared" si="338"/>
        <v>33800</v>
      </c>
      <c r="AA305" s="393">
        <f t="shared" si="338"/>
        <v>28730</v>
      </c>
      <c r="AB305" s="393"/>
      <c r="AC305" s="393"/>
      <c r="AD305" s="393"/>
      <c r="AE305" s="393"/>
      <c r="AF305" s="382"/>
      <c r="AG305" s="394">
        <f>SUM(U305:AA305)</f>
        <v>260394.8</v>
      </c>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row>
    <row r="306" spans="2:62" ht="15.5" thickBot="1" x14ac:dyDescent="0.9">
      <c r="B306" s="330"/>
      <c r="C306" s="333"/>
      <c r="D306" s="438" t="s">
        <v>590</v>
      </c>
      <c r="E306" s="438"/>
      <c r="F306" s="438"/>
      <c r="G306" s="438"/>
      <c r="H306" s="438"/>
      <c r="I306" s="438"/>
      <c r="J306" s="438"/>
      <c r="K306" s="438"/>
      <c r="L306" s="332">
        <v>6700</v>
      </c>
      <c r="R306" s="166" t="s">
        <v>591</v>
      </c>
      <c r="U306" s="152">
        <f>0.9*U305</f>
        <v>77449.320000000007</v>
      </c>
      <c r="V306" s="152">
        <f>0.65*V305</f>
        <v>27462.5</v>
      </c>
      <c r="W306" s="152">
        <f>W305</f>
        <v>14000</v>
      </c>
      <c r="X306" s="152">
        <f>X305</f>
        <v>40560</v>
      </c>
      <c r="Y306" s="152">
        <f>Y305</f>
        <v>15000</v>
      </c>
      <c r="Z306" s="152">
        <f>(0.5*Z305)/12*4</f>
        <v>5633.333333333333</v>
      </c>
      <c r="AA306" s="152">
        <f>0.6*AA305</f>
        <v>17238</v>
      </c>
      <c r="AG306" s="394">
        <f>SUM(U306:AA306)</f>
        <v>197343.15333333335</v>
      </c>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row>
    <row r="307" spans="2:62" x14ac:dyDescent="0.75">
      <c r="B307" s="330"/>
      <c r="C307" s="333"/>
      <c r="D307" s="403"/>
      <c r="E307" s="403"/>
      <c r="F307" s="331"/>
      <c r="G307" s="305"/>
      <c r="H307" s="403"/>
      <c r="I307" s="306"/>
      <c r="J307" s="306"/>
      <c r="K307" s="306"/>
      <c r="L307" s="332"/>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row>
    <row r="308" spans="2:62" x14ac:dyDescent="0.75">
      <c r="B308" s="330" t="s">
        <v>592</v>
      </c>
      <c r="C308" s="333"/>
      <c r="D308" s="403"/>
      <c r="E308" s="403"/>
      <c r="F308" s="331"/>
      <c r="G308" s="305"/>
      <c r="H308" s="403"/>
      <c r="I308" s="306"/>
      <c r="J308" s="306"/>
      <c r="K308" s="306"/>
      <c r="L308" s="332"/>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row>
    <row r="309" spans="2:62" x14ac:dyDescent="0.75">
      <c r="B309" s="330"/>
      <c r="C309" s="333"/>
      <c r="D309" s="403" t="s">
        <v>593</v>
      </c>
      <c r="E309" s="403"/>
      <c r="F309" s="331"/>
      <c r="G309" s="305"/>
      <c r="H309" s="403"/>
      <c r="I309" s="306"/>
      <c r="J309" s="306">
        <v>468</v>
      </c>
      <c r="K309" s="306"/>
      <c r="L309" s="332">
        <v>0</v>
      </c>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row>
    <row r="310" spans="2:62" x14ac:dyDescent="0.75">
      <c r="B310" s="330"/>
      <c r="C310" s="333"/>
      <c r="D310" s="403" t="s">
        <v>594</v>
      </c>
      <c r="E310" s="403"/>
      <c r="F310" s="331"/>
      <c r="G310" s="305"/>
      <c r="H310" s="403"/>
      <c r="I310" s="306"/>
      <c r="J310" s="306">
        <v>468</v>
      </c>
      <c r="K310" s="306"/>
      <c r="L310" s="332">
        <v>0</v>
      </c>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row>
    <row r="311" spans="2:62" x14ac:dyDescent="0.75">
      <c r="B311" s="330" t="s">
        <v>595</v>
      </c>
      <c r="C311" s="333"/>
      <c r="D311" s="403"/>
      <c r="E311" s="403"/>
      <c r="F311" s="331"/>
      <c r="G311" s="305"/>
      <c r="H311" s="403"/>
      <c r="I311" s="306"/>
      <c r="J311" s="306"/>
      <c r="K311" s="306"/>
      <c r="L311" s="332"/>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row>
    <row r="312" spans="2:62" x14ac:dyDescent="0.75">
      <c r="B312" s="330"/>
      <c r="C312" s="333"/>
      <c r="D312" s="403" t="s">
        <v>596</v>
      </c>
      <c r="E312" s="403"/>
      <c r="F312" s="331"/>
      <c r="G312" s="305"/>
      <c r="H312" s="403"/>
      <c r="I312" s="306"/>
      <c r="J312" s="306">
        <v>300</v>
      </c>
      <c r="K312" s="306"/>
      <c r="L312" s="332">
        <v>3600</v>
      </c>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row>
    <row r="313" spans="2:62" x14ac:dyDescent="0.75">
      <c r="B313" s="330"/>
      <c r="C313" s="333"/>
      <c r="D313" s="403"/>
      <c r="E313" s="403"/>
      <c r="F313" s="331"/>
      <c r="G313" s="305"/>
      <c r="H313" s="403"/>
      <c r="I313" s="306"/>
      <c r="J313" s="306"/>
      <c r="K313" s="306"/>
      <c r="L313" s="332"/>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c r="BH313" s="34"/>
      <c r="BI313" s="34"/>
      <c r="BJ313" s="34"/>
    </row>
    <row r="314" spans="2:62" x14ac:dyDescent="0.75">
      <c r="B314" s="330" t="s">
        <v>597</v>
      </c>
      <c r="C314" s="333"/>
      <c r="D314" s="403"/>
      <c r="E314" s="403"/>
      <c r="F314" s="331"/>
      <c r="G314" s="305"/>
      <c r="H314" s="403"/>
      <c r="I314" s="306"/>
      <c r="J314" s="306"/>
      <c r="K314" s="306"/>
      <c r="L314" s="332"/>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c r="BH314" s="34"/>
      <c r="BI314" s="34"/>
      <c r="BJ314" s="34"/>
    </row>
    <row r="315" spans="2:62" x14ac:dyDescent="0.75">
      <c r="B315" s="330" t="s">
        <v>597</v>
      </c>
      <c r="C315" s="333"/>
      <c r="D315" s="403"/>
      <c r="E315" s="403"/>
      <c r="F315" s="331"/>
      <c r="G315" s="305"/>
      <c r="H315" s="403"/>
      <c r="I315" s="306"/>
      <c r="J315" s="306"/>
      <c r="K315" s="306"/>
      <c r="L315" s="332"/>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c r="BH315" s="34"/>
      <c r="BI315" s="34"/>
      <c r="BJ315" s="34"/>
    </row>
    <row r="316" spans="2:62" x14ac:dyDescent="0.75">
      <c r="B316" s="330"/>
      <c r="C316" s="333"/>
      <c r="D316" s="438" t="s">
        <v>598</v>
      </c>
      <c r="E316" s="438"/>
      <c r="F316" s="438"/>
      <c r="G316" s="438"/>
      <c r="H316" s="438"/>
      <c r="I316" s="438"/>
      <c r="J316" s="438"/>
      <c r="K316" s="438"/>
      <c r="L316" s="332">
        <v>5000</v>
      </c>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c r="BH316" s="34"/>
      <c r="BI316" s="34"/>
      <c r="BJ316" s="34"/>
    </row>
    <row r="317" spans="2:62" x14ac:dyDescent="0.75">
      <c r="B317" s="330"/>
      <c r="C317" s="333"/>
      <c r="D317" s="403"/>
      <c r="E317" s="403"/>
      <c r="F317" s="331"/>
      <c r="G317" s="305"/>
      <c r="H317" s="403"/>
      <c r="I317" s="306"/>
      <c r="J317" s="306"/>
      <c r="K317" s="306"/>
      <c r="L317" s="332"/>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c r="BH317" s="34"/>
      <c r="BI317" s="34"/>
      <c r="BJ317" s="34"/>
    </row>
    <row r="318" spans="2:62" x14ac:dyDescent="0.75">
      <c r="B318" s="334"/>
      <c r="C318" s="304"/>
      <c r="D318" s="403"/>
      <c r="E318" s="403"/>
      <c r="F318" s="331"/>
      <c r="G318" s="305"/>
      <c r="H318" s="403"/>
      <c r="I318" s="306"/>
      <c r="J318" s="306"/>
      <c r="K318" s="306"/>
      <c r="L318" s="332"/>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c r="BH318" s="34"/>
      <c r="BI318" s="34"/>
      <c r="BJ318" s="34"/>
    </row>
    <row r="319" spans="2:62" x14ac:dyDescent="0.75">
      <c r="B319" s="334"/>
      <c r="C319" s="304"/>
      <c r="D319" s="403"/>
      <c r="E319" s="403"/>
      <c r="F319" s="331"/>
      <c r="G319" s="305"/>
      <c r="H319" s="403"/>
      <c r="I319" s="306"/>
      <c r="J319" s="306"/>
      <c r="K319" s="306"/>
      <c r="L319" s="332"/>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c r="BH319" s="34"/>
      <c r="BI319" s="34"/>
      <c r="BJ319" s="34"/>
    </row>
    <row r="320" spans="2:62" x14ac:dyDescent="0.75">
      <c r="B320" s="335"/>
      <c r="C320" s="270"/>
      <c r="D320" s="336"/>
      <c r="E320" s="336"/>
      <c r="F320" s="337"/>
      <c r="G320" s="338"/>
      <c r="H320" s="336"/>
      <c r="I320" s="339"/>
      <c r="J320" s="339">
        <f>SUM(J305:J318)</f>
        <v>1236</v>
      </c>
      <c r="K320" s="339"/>
      <c r="L320" s="340">
        <f>SUM(L305:L318)</f>
        <v>22000</v>
      </c>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c r="BH320" s="34"/>
      <c r="BI320" s="34"/>
      <c r="BJ320" s="34"/>
    </row>
    <row r="321" spans="13:62" x14ac:dyDescent="0.75">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c r="BH321" s="34"/>
      <c r="BI321" s="34"/>
      <c r="BJ321" s="34"/>
    </row>
    <row r="322" spans="13:62" x14ac:dyDescent="0.75">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c r="BH322" s="34"/>
      <c r="BI322" s="34"/>
      <c r="BJ322" s="34"/>
    </row>
    <row r="323" spans="13:62" x14ac:dyDescent="0.75">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c r="BH323" s="34"/>
      <c r="BI323" s="34"/>
      <c r="BJ323" s="34"/>
    </row>
    <row r="324" spans="13:62" x14ac:dyDescent="0.75">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c r="BH324" s="34"/>
      <c r="BI324" s="34"/>
      <c r="BJ324" s="34"/>
    </row>
    <row r="325" spans="13:62" x14ac:dyDescent="0.75">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c r="BH325" s="34"/>
      <c r="BI325" s="34"/>
      <c r="BJ325" s="34"/>
    </row>
    <row r="326" spans="13:62" x14ac:dyDescent="0.75">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c r="BH326" s="34"/>
      <c r="BI326" s="34"/>
      <c r="BJ326" s="34"/>
    </row>
    <row r="327" spans="13:62" x14ac:dyDescent="0.75">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c r="BH327" s="34"/>
      <c r="BI327" s="34"/>
      <c r="BJ327" s="34"/>
    </row>
    <row r="328" spans="13:62" x14ac:dyDescent="0.75">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c r="BH328" s="34"/>
      <c r="BI328" s="34"/>
      <c r="BJ328" s="34"/>
    </row>
    <row r="329" spans="13:62" x14ac:dyDescent="0.75">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c r="BH329" s="34"/>
      <c r="BI329" s="34"/>
      <c r="BJ329" s="34"/>
    </row>
  </sheetData>
  <mergeCells count="22">
    <mergeCell ref="D316:K316"/>
    <mergeCell ref="N302:T302"/>
    <mergeCell ref="N303:T303"/>
    <mergeCell ref="D305:K305"/>
    <mergeCell ref="D306:K306"/>
    <mergeCell ref="N305:T305"/>
    <mergeCell ref="B3:D3"/>
    <mergeCell ref="C4:F4"/>
    <mergeCell ref="B59:D59"/>
    <mergeCell ref="C60:F60"/>
    <mergeCell ref="B154:D154"/>
    <mergeCell ref="B184:D184"/>
    <mergeCell ref="C185:F185"/>
    <mergeCell ref="B218:D218"/>
    <mergeCell ref="C219:F219"/>
    <mergeCell ref="C155:F155"/>
    <mergeCell ref="AG254:AJ254"/>
    <mergeCell ref="N300:T300"/>
    <mergeCell ref="N301:T301"/>
    <mergeCell ref="N299:T299"/>
    <mergeCell ref="AH255:AI255"/>
    <mergeCell ref="AG256:AJ256"/>
  </mergeCells>
  <printOptions gridLines="1"/>
  <pageMargins left="0.2" right="0.2" top="0.25" bottom="0.25" header="0.3" footer="0.3"/>
  <pageSetup fitToHeight="0" orientation="portrait" r:id="rId1"/>
  <rowBreaks count="6" manualBreakCount="6">
    <brk id="56" max="16383" man="1"/>
    <brk id="71" max="16383" man="1"/>
    <brk id="151" max="16383" man="1"/>
    <brk id="181" max="16383" man="1"/>
    <brk id="215" max="16383" man="1"/>
    <brk id="2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6"/>
  <sheetViews>
    <sheetView tabSelected="1" zoomScaleNormal="100" workbookViewId="0">
      <selection activeCell="F27" sqref="F27"/>
    </sheetView>
  </sheetViews>
  <sheetFormatPr defaultRowHeight="14.75" x14ac:dyDescent="0.75"/>
  <cols>
    <col min="1" max="1" width="9.36328125" customWidth="1"/>
    <col min="2" max="2" width="5.7265625" customWidth="1"/>
    <col min="3" max="3" width="43.26953125" customWidth="1"/>
    <col min="4" max="4" width="29.6796875" customWidth="1"/>
    <col min="5" max="5" width="8.7265625" customWidth="1"/>
    <col min="6" max="6" width="24.76953125" customWidth="1"/>
    <col min="7" max="7" width="8.7265625" customWidth="1"/>
  </cols>
  <sheetData>
    <row r="1" spans="1:7" s="411" customFormat="1" ht="16" x14ac:dyDescent="0.75">
      <c r="A1" s="409"/>
      <c r="B1" s="324"/>
      <c r="C1" s="443" t="s">
        <v>629</v>
      </c>
      <c r="D1" s="443"/>
      <c r="E1" s="410"/>
      <c r="F1" s="409"/>
      <c r="G1" s="409"/>
    </row>
    <row r="2" spans="1:7" ht="37.25" x14ac:dyDescent="0.75">
      <c r="A2" s="416"/>
      <c r="B2" s="417" t="s">
        <v>2</v>
      </c>
      <c r="C2" s="416" t="s">
        <v>628</v>
      </c>
      <c r="D2" s="416" t="s">
        <v>630</v>
      </c>
      <c r="E2" s="418" t="s">
        <v>631</v>
      </c>
      <c r="F2" s="416" t="s">
        <v>633</v>
      </c>
      <c r="G2" s="416" t="s">
        <v>632</v>
      </c>
    </row>
    <row r="3" spans="1:7" x14ac:dyDescent="0.75">
      <c r="A3" s="435" t="s">
        <v>626</v>
      </c>
      <c r="B3" s="435"/>
      <c r="C3" s="435"/>
      <c r="D3" s="18"/>
      <c r="E3" s="19"/>
      <c r="F3" s="20"/>
      <c r="G3" s="20"/>
    </row>
    <row r="4" spans="1:7" x14ac:dyDescent="0.75">
      <c r="A4" s="408" t="s">
        <v>53</v>
      </c>
      <c r="B4" s="436"/>
      <c r="C4" s="436"/>
      <c r="D4" s="436"/>
      <c r="E4" s="436"/>
      <c r="F4" s="408"/>
      <c r="G4" s="408"/>
    </row>
    <row r="5" spans="1:7" ht="27" x14ac:dyDescent="0.75">
      <c r="A5" s="228" t="s">
        <v>602</v>
      </c>
      <c r="B5" s="229">
        <v>1</v>
      </c>
      <c r="C5" s="228"/>
      <c r="D5" s="215"/>
      <c r="E5" s="220"/>
      <c r="F5" s="215"/>
      <c r="G5" s="215"/>
    </row>
    <row r="6" spans="1:7" x14ac:dyDescent="0.75">
      <c r="A6" s="125" t="s">
        <v>59</v>
      </c>
      <c r="B6" s="158">
        <v>1.1000000000000001</v>
      </c>
      <c r="C6" s="15"/>
      <c r="D6" s="15"/>
      <c r="E6" s="16"/>
      <c r="F6" s="15"/>
      <c r="G6" s="15"/>
    </row>
    <row r="7" spans="1:7" x14ac:dyDescent="0.75">
      <c r="A7" s="125" t="s">
        <v>59</v>
      </c>
      <c r="B7" s="158">
        <v>1.2</v>
      </c>
      <c r="C7" s="15"/>
      <c r="D7" s="15"/>
      <c r="E7" s="16"/>
      <c r="F7" s="15"/>
      <c r="G7" s="15"/>
    </row>
    <row r="8" spans="1:7" x14ac:dyDescent="0.75">
      <c r="A8" s="125" t="s">
        <v>59</v>
      </c>
      <c r="B8" s="158">
        <v>1.3</v>
      </c>
      <c r="C8" s="15"/>
      <c r="D8" s="15"/>
      <c r="E8" s="16"/>
      <c r="F8" s="15"/>
      <c r="G8" s="15"/>
    </row>
    <row r="9" spans="1:7" x14ac:dyDescent="0.75">
      <c r="A9" s="415"/>
      <c r="B9" s="415"/>
      <c r="C9" s="415"/>
      <c r="D9" s="415"/>
      <c r="E9" s="415"/>
      <c r="F9" s="415"/>
      <c r="G9" s="415"/>
    </row>
    <row r="10" spans="1:7" x14ac:dyDescent="0.75">
      <c r="A10" s="125"/>
      <c r="B10" s="158"/>
      <c r="C10" s="15"/>
      <c r="D10" s="15"/>
      <c r="E10" s="16"/>
      <c r="F10" s="15"/>
      <c r="G10" s="15"/>
    </row>
    <row r="11" spans="1:7" ht="27" x14ac:dyDescent="0.75">
      <c r="A11" s="228" t="s">
        <v>602</v>
      </c>
      <c r="B11" s="229">
        <v>2</v>
      </c>
      <c r="C11" s="228"/>
      <c r="D11" s="215"/>
      <c r="E11" s="220"/>
      <c r="F11" s="215"/>
      <c r="G11" s="215"/>
    </row>
    <row r="12" spans="1:7" x14ac:dyDescent="0.75">
      <c r="A12" s="125" t="s">
        <v>59</v>
      </c>
      <c r="B12" s="158">
        <v>2.1</v>
      </c>
      <c r="C12" s="15"/>
      <c r="D12" s="15"/>
      <c r="E12" s="16"/>
      <c r="F12" s="15"/>
      <c r="G12" s="15"/>
    </row>
    <row r="13" spans="1:7" x14ac:dyDescent="0.75">
      <c r="A13" s="125" t="s">
        <v>59</v>
      </c>
      <c r="B13" s="158">
        <v>2.2000000000000002</v>
      </c>
      <c r="C13" s="15"/>
      <c r="D13" s="15"/>
      <c r="E13" s="16"/>
      <c r="F13" s="15"/>
      <c r="G13" s="15"/>
    </row>
    <row r="14" spans="1:7" x14ac:dyDescent="0.75">
      <c r="A14" s="125" t="s">
        <v>59</v>
      </c>
      <c r="B14" s="158">
        <v>2.2999999999999998</v>
      </c>
      <c r="C14" s="15"/>
      <c r="D14" s="15"/>
      <c r="E14" s="16"/>
      <c r="F14" s="15"/>
      <c r="G14" s="15"/>
    </row>
    <row r="15" spans="1:7" x14ac:dyDescent="0.75">
      <c r="A15" s="125"/>
      <c r="B15" s="158"/>
      <c r="C15" s="15"/>
      <c r="D15" s="15"/>
      <c r="E15" s="16"/>
      <c r="F15" s="15"/>
      <c r="G15" s="15"/>
    </row>
    <row r="16" spans="1:7" ht="27" x14ac:dyDescent="0.75">
      <c r="A16" s="228" t="s">
        <v>602</v>
      </c>
      <c r="B16" s="229">
        <v>3</v>
      </c>
      <c r="C16" s="228" t="s">
        <v>627</v>
      </c>
      <c r="D16" s="215"/>
      <c r="E16" s="220"/>
      <c r="F16" s="215"/>
      <c r="G16" s="215"/>
    </row>
    <row r="17" spans="1:7" x14ac:dyDescent="0.75">
      <c r="A17" s="125" t="s">
        <v>59</v>
      </c>
      <c r="B17" s="158">
        <v>3.1</v>
      </c>
      <c r="C17" s="15"/>
      <c r="D17" s="15"/>
      <c r="E17" s="16"/>
      <c r="F17" s="15"/>
      <c r="G17" s="15"/>
    </row>
    <row r="18" spans="1:7" x14ac:dyDescent="0.75">
      <c r="A18" s="125" t="s">
        <v>59</v>
      </c>
      <c r="B18" s="158">
        <v>3.2</v>
      </c>
      <c r="C18" s="15"/>
      <c r="D18" s="15"/>
      <c r="E18" s="16"/>
      <c r="F18" s="15"/>
      <c r="G18" s="15"/>
    </row>
    <row r="19" spans="1:7" x14ac:dyDescent="0.75">
      <c r="A19" s="125" t="s">
        <v>59</v>
      </c>
      <c r="B19" s="158">
        <v>3.3</v>
      </c>
      <c r="C19" s="15"/>
      <c r="D19" s="15"/>
      <c r="E19" s="16"/>
      <c r="F19" s="15"/>
      <c r="G19" s="15"/>
    </row>
    <row r="20" spans="1:7" x14ac:dyDescent="0.75">
      <c r="A20" s="412"/>
      <c r="B20" s="301"/>
      <c r="C20" s="413"/>
      <c r="D20" s="413"/>
      <c r="E20" s="414"/>
      <c r="F20" s="413"/>
      <c r="G20" s="413"/>
    </row>
    <row r="21" spans="1:7" ht="37.25" x14ac:dyDescent="0.75">
      <c r="A21" s="416"/>
      <c r="B21" s="417" t="s">
        <v>2</v>
      </c>
      <c r="C21" s="416" t="s">
        <v>628</v>
      </c>
      <c r="D21" s="416" t="s">
        <v>630</v>
      </c>
      <c r="E21" s="418" t="s">
        <v>631</v>
      </c>
      <c r="F21" s="416" t="s">
        <v>633</v>
      </c>
      <c r="G21" s="416" t="s">
        <v>632</v>
      </c>
    </row>
    <row r="22" spans="1:7" x14ac:dyDescent="0.75">
      <c r="A22" s="435" t="s">
        <v>599</v>
      </c>
      <c r="B22" s="435"/>
      <c r="C22" s="435"/>
      <c r="D22" s="18"/>
      <c r="E22" s="19"/>
      <c r="F22" s="20"/>
      <c r="G22" s="20"/>
    </row>
    <row r="23" spans="1:7" x14ac:dyDescent="0.75">
      <c r="A23" s="404" t="s">
        <v>53</v>
      </c>
      <c r="B23" s="436" t="s">
        <v>604</v>
      </c>
      <c r="C23" s="436"/>
      <c r="D23" s="436"/>
      <c r="E23" s="436"/>
      <c r="F23" s="404"/>
      <c r="G23" s="407"/>
    </row>
    <row r="24" spans="1:7" ht="81" x14ac:dyDescent="0.75">
      <c r="A24" s="228" t="s">
        <v>602</v>
      </c>
      <c r="B24" s="229">
        <v>1</v>
      </c>
      <c r="C24" s="228" t="s">
        <v>605</v>
      </c>
      <c r="D24" s="215"/>
      <c r="E24" s="220"/>
      <c r="F24" s="215" t="s">
        <v>635</v>
      </c>
      <c r="G24" s="215"/>
    </row>
    <row r="25" spans="1:7" ht="40.5" x14ac:dyDescent="0.75">
      <c r="A25" s="125" t="s">
        <v>59</v>
      </c>
      <c r="B25" s="158">
        <v>1.1000000000000001</v>
      </c>
      <c r="C25" s="15" t="s">
        <v>637</v>
      </c>
      <c r="D25" s="415"/>
      <c r="E25" s="16"/>
      <c r="F25" s="15" t="s">
        <v>606</v>
      </c>
      <c r="G25" s="15"/>
    </row>
    <row r="26" spans="1:7" ht="27" x14ac:dyDescent="0.75">
      <c r="A26" s="125" t="s">
        <v>59</v>
      </c>
      <c r="B26" s="158">
        <v>1.2</v>
      </c>
      <c r="C26" s="15" t="s">
        <v>607</v>
      </c>
      <c r="D26" s="415"/>
      <c r="E26" s="16"/>
      <c r="F26" s="15" t="s">
        <v>608</v>
      </c>
      <c r="G26" s="15"/>
    </row>
    <row r="27" spans="1:7" ht="27" x14ac:dyDescent="0.75">
      <c r="A27" s="125" t="s">
        <v>59</v>
      </c>
      <c r="B27" s="158">
        <v>1.3</v>
      </c>
      <c r="C27" s="15" t="s">
        <v>640</v>
      </c>
      <c r="D27" s="15"/>
      <c r="E27" s="16"/>
      <c r="F27" s="15" t="s">
        <v>644</v>
      </c>
      <c r="G27" s="15"/>
    </row>
    <row r="28" spans="1:7" x14ac:dyDescent="0.75">
      <c r="A28" s="415"/>
      <c r="B28" s="415"/>
      <c r="C28" s="415"/>
      <c r="D28" s="415"/>
      <c r="E28" s="415"/>
      <c r="F28" s="415"/>
      <c r="G28" s="415"/>
    </row>
    <row r="29" spans="1:7" x14ac:dyDescent="0.75">
      <c r="A29" s="125"/>
      <c r="B29" s="158"/>
      <c r="C29" s="15"/>
      <c r="D29" s="15"/>
      <c r="E29" s="16"/>
      <c r="F29" s="15"/>
      <c r="G29" s="15"/>
    </row>
    <row r="30" spans="1:7" ht="27" x14ac:dyDescent="0.75">
      <c r="A30" s="228" t="s">
        <v>602</v>
      </c>
      <c r="B30" s="229">
        <v>2</v>
      </c>
      <c r="C30" s="228" t="s">
        <v>634</v>
      </c>
      <c r="D30" s="215"/>
      <c r="E30" s="220"/>
      <c r="F30" s="215" t="s">
        <v>636</v>
      </c>
      <c r="G30" s="215"/>
    </row>
    <row r="31" spans="1:7" x14ac:dyDescent="0.75">
      <c r="A31" s="125" t="s">
        <v>59</v>
      </c>
      <c r="B31" s="158">
        <v>2.1</v>
      </c>
      <c r="C31" s="15" t="s">
        <v>609</v>
      </c>
      <c r="D31" s="15"/>
      <c r="E31" s="16"/>
      <c r="F31" s="15"/>
      <c r="G31" s="15"/>
    </row>
    <row r="32" spans="1:7" x14ac:dyDescent="0.75">
      <c r="A32" s="125" t="s">
        <v>59</v>
      </c>
      <c r="B32" s="158">
        <v>2.2000000000000002</v>
      </c>
      <c r="C32" s="15"/>
      <c r="D32" s="15"/>
      <c r="E32" s="16"/>
      <c r="F32" s="15"/>
      <c r="G32" s="15"/>
    </row>
    <row r="33" spans="1:7" x14ac:dyDescent="0.75">
      <c r="A33" s="125" t="s">
        <v>59</v>
      </c>
      <c r="B33" s="158">
        <v>2.2999999999999998</v>
      </c>
      <c r="C33" s="15"/>
      <c r="D33" s="15"/>
      <c r="E33" s="16"/>
      <c r="F33" s="15"/>
      <c r="G33" s="15"/>
    </row>
    <row r="34" spans="1:7" x14ac:dyDescent="0.75">
      <c r="A34" s="125"/>
      <c r="B34" s="158"/>
      <c r="C34" s="15"/>
      <c r="D34" s="15"/>
      <c r="E34" s="16"/>
      <c r="F34" s="15"/>
      <c r="G34" s="15"/>
    </row>
    <row r="35" spans="1:7" ht="27" x14ac:dyDescent="0.75">
      <c r="A35" s="228" t="s">
        <v>602</v>
      </c>
      <c r="B35" s="229">
        <v>3</v>
      </c>
      <c r="C35" s="228" t="s">
        <v>601</v>
      </c>
      <c r="D35" s="215"/>
      <c r="E35" s="220"/>
      <c r="F35" s="215"/>
      <c r="G35" s="215"/>
    </row>
    <row r="36" spans="1:7" x14ac:dyDescent="0.75">
      <c r="A36" s="125" t="s">
        <v>59</v>
      </c>
      <c r="B36" s="158">
        <v>3.1</v>
      </c>
      <c r="C36" s="15"/>
      <c r="D36" s="15"/>
      <c r="E36" s="16"/>
      <c r="F36" s="15"/>
      <c r="G36" s="15"/>
    </row>
    <row r="37" spans="1:7" x14ac:dyDescent="0.75">
      <c r="A37" s="125" t="s">
        <v>59</v>
      </c>
      <c r="B37" s="158">
        <v>3.2</v>
      </c>
      <c r="C37" s="15"/>
      <c r="D37" s="15"/>
      <c r="E37" s="16"/>
      <c r="F37" s="15"/>
      <c r="G37" s="15"/>
    </row>
    <row r="38" spans="1:7" x14ac:dyDescent="0.75">
      <c r="A38" s="125" t="s">
        <v>59</v>
      </c>
      <c r="B38" s="158">
        <v>3.3</v>
      </c>
      <c r="C38" s="15"/>
      <c r="D38" s="15"/>
      <c r="E38" s="16"/>
      <c r="F38" s="15"/>
      <c r="G38" s="15"/>
    </row>
    <row r="39" spans="1:7" x14ac:dyDescent="0.75">
      <c r="A39" s="412"/>
      <c r="B39" s="301"/>
      <c r="C39" s="413"/>
      <c r="D39" s="413"/>
      <c r="E39" s="414"/>
      <c r="F39" s="413"/>
      <c r="G39" s="413"/>
    </row>
    <row r="40" spans="1:7" ht="37.25" x14ac:dyDescent="0.75">
      <c r="A40" s="416"/>
      <c r="B40" s="417" t="s">
        <v>2</v>
      </c>
      <c r="C40" s="416" t="s">
        <v>628</v>
      </c>
      <c r="D40" s="416" t="s">
        <v>630</v>
      </c>
      <c r="E40" s="418" t="s">
        <v>631</v>
      </c>
      <c r="F40" s="416" t="s">
        <v>633</v>
      </c>
      <c r="G40" s="416" t="s">
        <v>632</v>
      </c>
    </row>
    <row r="41" spans="1:7" x14ac:dyDescent="0.75">
      <c r="A41" s="437" t="s">
        <v>600</v>
      </c>
      <c r="B41" s="437"/>
      <c r="C41" s="437"/>
      <c r="D41" s="87"/>
      <c r="E41" s="88"/>
      <c r="F41" s="89"/>
      <c r="G41" s="89"/>
    </row>
    <row r="42" spans="1:7" x14ac:dyDescent="0.75">
      <c r="A42" s="404" t="s">
        <v>53</v>
      </c>
      <c r="B42" s="436" t="s">
        <v>610</v>
      </c>
      <c r="C42" s="436"/>
      <c r="D42" s="436"/>
      <c r="E42" s="436"/>
      <c r="F42" s="404"/>
      <c r="G42" s="407"/>
    </row>
    <row r="43" spans="1:7" ht="27" x14ac:dyDescent="0.75">
      <c r="A43" s="228" t="s">
        <v>602</v>
      </c>
      <c r="B43" s="229" t="s">
        <v>2</v>
      </c>
      <c r="C43" s="228" t="s">
        <v>638</v>
      </c>
      <c r="D43" s="228"/>
      <c r="E43" s="230"/>
      <c r="F43" s="215"/>
      <c r="G43" s="215"/>
    </row>
    <row r="44" spans="1:7" x14ac:dyDescent="0.75">
      <c r="A44" s="273" t="s">
        <v>59</v>
      </c>
      <c r="B44" s="158"/>
      <c r="C44" s="15"/>
      <c r="D44" s="15"/>
      <c r="E44" s="16"/>
      <c r="F44" s="15"/>
      <c r="G44" s="15"/>
    </row>
    <row r="45" spans="1:7" x14ac:dyDescent="0.75">
      <c r="A45" s="273" t="s">
        <v>59</v>
      </c>
      <c r="B45" s="161"/>
      <c r="C45" s="15"/>
      <c r="D45" s="15"/>
      <c r="E45" s="16"/>
      <c r="F45" s="15"/>
      <c r="G45" s="15"/>
    </row>
    <row r="46" spans="1:7" x14ac:dyDescent="0.75">
      <c r="A46" s="273"/>
      <c r="B46" s="161"/>
      <c r="C46" s="15"/>
      <c r="D46" s="15"/>
      <c r="E46" s="16"/>
      <c r="F46" s="15"/>
      <c r="G46" s="15"/>
    </row>
    <row r="47" spans="1:7" x14ac:dyDescent="0.75">
      <c r="A47" s="273"/>
      <c r="B47" s="161"/>
      <c r="C47" s="15"/>
      <c r="D47" s="15"/>
      <c r="E47" s="16"/>
      <c r="F47" s="15"/>
      <c r="G47" s="15"/>
    </row>
    <row r="48" spans="1:7" x14ac:dyDescent="0.75">
      <c r="A48" s="273"/>
      <c r="B48" s="161"/>
      <c r="C48" s="15"/>
      <c r="D48" s="15"/>
      <c r="E48" s="16"/>
      <c r="F48" s="15"/>
      <c r="G48" s="15"/>
    </row>
    <row r="49" spans="1:7" ht="27" x14ac:dyDescent="0.75">
      <c r="A49" s="228" t="s">
        <v>602</v>
      </c>
      <c r="B49" s="229" t="s">
        <v>2</v>
      </c>
      <c r="C49" s="228" t="s">
        <v>612</v>
      </c>
      <c r="D49" s="228"/>
      <c r="E49" s="230"/>
      <c r="F49" s="215"/>
      <c r="G49" s="215"/>
    </row>
    <row r="50" spans="1:7" x14ac:dyDescent="0.75">
      <c r="A50" s="273" t="s">
        <v>59</v>
      </c>
      <c r="B50" s="158"/>
      <c r="C50" s="15" t="s">
        <v>613</v>
      </c>
      <c r="D50" s="15"/>
      <c r="E50" s="16"/>
      <c r="F50" s="15"/>
      <c r="G50" s="15"/>
    </row>
    <row r="51" spans="1:7" x14ac:dyDescent="0.75">
      <c r="A51" s="273" t="s">
        <v>59</v>
      </c>
      <c r="B51" s="161"/>
      <c r="C51" s="15"/>
      <c r="D51" s="15"/>
      <c r="E51" s="16"/>
      <c r="F51" s="15"/>
      <c r="G51" s="15"/>
    </row>
    <row r="52" spans="1:7" x14ac:dyDescent="0.75">
      <c r="A52" s="273"/>
      <c r="B52" s="161"/>
      <c r="C52" s="15"/>
      <c r="D52" s="15"/>
      <c r="E52" s="16"/>
      <c r="F52" s="15"/>
      <c r="G52" s="15"/>
    </row>
    <row r="53" spans="1:7" x14ac:dyDescent="0.75">
      <c r="A53" s="273"/>
      <c r="B53" s="161"/>
      <c r="C53" s="15"/>
      <c r="D53" s="15"/>
      <c r="E53" s="16"/>
      <c r="F53" s="15"/>
      <c r="G53" s="15"/>
    </row>
    <row r="54" spans="1:7" x14ac:dyDescent="0.75">
      <c r="A54" s="273"/>
      <c r="B54" s="161"/>
      <c r="C54" s="15"/>
      <c r="D54" s="15"/>
      <c r="E54" s="16"/>
      <c r="F54" s="15"/>
      <c r="G54" s="15"/>
    </row>
    <row r="56" spans="1:7" ht="37.25" x14ac:dyDescent="0.75">
      <c r="A56" s="416"/>
      <c r="B56" s="417" t="s">
        <v>2</v>
      </c>
      <c r="C56" s="416" t="s">
        <v>628</v>
      </c>
      <c r="D56" s="416" t="s">
        <v>630</v>
      </c>
      <c r="E56" s="418" t="s">
        <v>631</v>
      </c>
      <c r="F56" s="416" t="s">
        <v>633</v>
      </c>
      <c r="G56" s="416" t="s">
        <v>632</v>
      </c>
    </row>
    <row r="57" spans="1:7" x14ac:dyDescent="0.75">
      <c r="A57" s="437" t="s">
        <v>603</v>
      </c>
      <c r="B57" s="437"/>
      <c r="C57" s="437"/>
      <c r="D57" s="87"/>
      <c r="E57" s="88"/>
      <c r="F57" s="89"/>
      <c r="G57" s="89"/>
    </row>
    <row r="58" spans="1:7" x14ac:dyDescent="0.75">
      <c r="A58" s="407" t="s">
        <v>53</v>
      </c>
      <c r="B58" s="436" t="s">
        <v>611</v>
      </c>
      <c r="C58" s="436"/>
      <c r="D58" s="436"/>
      <c r="E58" s="436"/>
      <c r="F58" s="407"/>
      <c r="G58" s="407"/>
    </row>
    <row r="59" spans="1:7" ht="27" x14ac:dyDescent="0.75">
      <c r="A59" s="228" t="s">
        <v>602</v>
      </c>
      <c r="B59" s="229" t="s">
        <v>2</v>
      </c>
      <c r="C59" s="228" t="s">
        <v>624</v>
      </c>
      <c r="D59" s="228"/>
      <c r="E59" s="230"/>
      <c r="F59" s="215"/>
      <c r="G59" s="215"/>
    </row>
    <row r="60" spans="1:7" x14ac:dyDescent="0.75">
      <c r="A60" s="273" t="s">
        <v>59</v>
      </c>
      <c r="B60" s="158"/>
      <c r="C60" s="15" t="s">
        <v>641</v>
      </c>
      <c r="D60" s="15"/>
      <c r="E60" s="16"/>
      <c r="F60" s="15"/>
      <c r="G60" s="15"/>
    </row>
    <row r="61" spans="1:7" x14ac:dyDescent="0.75">
      <c r="A61" s="273" t="s">
        <v>59</v>
      </c>
      <c r="B61" s="161"/>
      <c r="C61" s="15" t="s">
        <v>643</v>
      </c>
      <c r="D61" s="15"/>
      <c r="E61" s="16"/>
      <c r="F61" s="15"/>
      <c r="G61" s="15"/>
    </row>
    <row r="62" spans="1:7" ht="27" x14ac:dyDescent="0.75">
      <c r="A62" s="273" t="s">
        <v>59</v>
      </c>
      <c r="B62" s="161"/>
      <c r="C62" s="15" t="s">
        <v>639</v>
      </c>
      <c r="D62" s="15"/>
      <c r="E62" s="16"/>
      <c r="F62" s="15"/>
      <c r="G62" s="15"/>
    </row>
    <row r="63" spans="1:7" x14ac:dyDescent="0.75">
      <c r="A63" s="273" t="s">
        <v>59</v>
      </c>
      <c r="B63" s="158"/>
      <c r="C63" s="15" t="s">
        <v>642</v>
      </c>
      <c r="D63" s="15"/>
      <c r="E63" s="16"/>
      <c r="F63" s="15"/>
      <c r="G63" s="15"/>
    </row>
    <row r="64" spans="1:7" x14ac:dyDescent="0.75">
      <c r="A64" s="273" t="s">
        <v>59</v>
      </c>
      <c r="B64" s="161"/>
      <c r="C64" s="15" t="s">
        <v>623</v>
      </c>
      <c r="D64" s="15"/>
      <c r="E64" s="16"/>
      <c r="F64" s="15"/>
      <c r="G64" s="15"/>
    </row>
    <row r="65" spans="1:7" ht="27" x14ac:dyDescent="0.75">
      <c r="A65" s="228" t="s">
        <v>602</v>
      </c>
      <c r="B65" s="229" t="s">
        <v>2</v>
      </c>
      <c r="C65" s="228" t="s">
        <v>614</v>
      </c>
      <c r="D65" s="228"/>
      <c r="E65" s="230"/>
      <c r="F65" s="215"/>
      <c r="G65" s="215"/>
    </row>
    <row r="66" spans="1:7" x14ac:dyDescent="0.75">
      <c r="A66" s="273" t="s">
        <v>59</v>
      </c>
      <c r="B66" s="158"/>
      <c r="C66" s="15"/>
      <c r="D66" s="15"/>
      <c r="E66" s="16"/>
      <c r="F66" s="15"/>
      <c r="G66" s="15"/>
    </row>
    <row r="67" spans="1:7" x14ac:dyDescent="0.75">
      <c r="A67" s="273" t="s">
        <v>59</v>
      </c>
      <c r="B67" s="161"/>
      <c r="C67" s="15"/>
      <c r="D67" s="15"/>
      <c r="E67" s="16"/>
      <c r="F67" s="15"/>
      <c r="G67" s="15"/>
    </row>
    <row r="68" spans="1:7" x14ac:dyDescent="0.75">
      <c r="A68" s="273"/>
      <c r="B68" s="161"/>
      <c r="C68" s="15"/>
      <c r="D68" s="15"/>
      <c r="E68" s="16"/>
      <c r="F68" s="15"/>
      <c r="G68" s="15"/>
    </row>
    <row r="69" spans="1:7" x14ac:dyDescent="0.75">
      <c r="A69" s="273"/>
      <c r="B69" s="161"/>
      <c r="C69" s="15"/>
      <c r="D69" s="15"/>
      <c r="E69" s="16"/>
      <c r="F69" s="15"/>
      <c r="G69" s="15"/>
    </row>
    <row r="70" spans="1:7" x14ac:dyDescent="0.75">
      <c r="A70" s="273"/>
      <c r="B70" s="161"/>
      <c r="C70" s="15"/>
      <c r="D70" s="15"/>
      <c r="E70" s="16"/>
      <c r="F70" s="15"/>
      <c r="G70" s="15"/>
    </row>
    <row r="72" spans="1:7" ht="37.25" x14ac:dyDescent="0.75">
      <c r="A72" s="416"/>
      <c r="B72" s="417" t="s">
        <v>2</v>
      </c>
      <c r="C72" s="416" t="s">
        <v>628</v>
      </c>
      <c r="D72" s="416" t="s">
        <v>630</v>
      </c>
      <c r="E72" s="418" t="s">
        <v>631</v>
      </c>
      <c r="F72" s="416" t="s">
        <v>633</v>
      </c>
      <c r="G72" s="416" t="s">
        <v>632</v>
      </c>
    </row>
    <row r="73" spans="1:7" x14ac:dyDescent="0.75">
      <c r="A73" s="437" t="s">
        <v>615</v>
      </c>
      <c r="B73" s="437"/>
      <c r="C73" s="437"/>
      <c r="D73" s="87"/>
      <c r="E73" s="88"/>
      <c r="F73" s="89"/>
      <c r="G73" s="89"/>
    </row>
    <row r="74" spans="1:7" x14ac:dyDescent="0.75">
      <c r="A74" s="407" t="s">
        <v>53</v>
      </c>
      <c r="B74" s="436" t="s">
        <v>616</v>
      </c>
      <c r="C74" s="436"/>
      <c r="D74" s="436"/>
      <c r="E74" s="436"/>
      <c r="F74" s="407"/>
      <c r="G74" s="407"/>
    </row>
    <row r="75" spans="1:7" ht="27" x14ac:dyDescent="0.75">
      <c r="A75" s="228" t="s">
        <v>602</v>
      </c>
      <c r="B75" s="229" t="s">
        <v>2</v>
      </c>
      <c r="C75" s="228" t="s">
        <v>617</v>
      </c>
      <c r="D75" s="228"/>
      <c r="E75" s="230"/>
      <c r="F75" s="215"/>
      <c r="G75" s="215"/>
    </row>
    <row r="76" spans="1:7" x14ac:dyDescent="0.75">
      <c r="A76" s="273" t="s">
        <v>59</v>
      </c>
      <c r="B76" s="158"/>
      <c r="C76" s="15" t="s">
        <v>620</v>
      </c>
      <c r="D76" s="15"/>
      <c r="E76" s="16"/>
      <c r="F76" s="15"/>
      <c r="G76" s="15"/>
    </row>
    <row r="77" spans="1:7" x14ac:dyDescent="0.75">
      <c r="A77" s="273" t="s">
        <v>59</v>
      </c>
      <c r="B77" s="161"/>
      <c r="C77" s="15" t="s">
        <v>621</v>
      </c>
      <c r="D77" s="15"/>
      <c r="E77" s="16"/>
      <c r="F77" s="15"/>
      <c r="G77" s="15"/>
    </row>
    <row r="78" spans="1:7" x14ac:dyDescent="0.75">
      <c r="A78" s="273" t="s">
        <v>59</v>
      </c>
      <c r="B78" s="161"/>
      <c r="C78" s="15" t="s">
        <v>625</v>
      </c>
      <c r="D78" s="15"/>
      <c r="E78" s="16"/>
      <c r="F78" s="15"/>
      <c r="G78" s="15"/>
    </row>
    <row r="79" spans="1:7" x14ac:dyDescent="0.75">
      <c r="A79" s="273"/>
      <c r="B79" s="161"/>
      <c r="C79" s="15"/>
      <c r="D79" s="15"/>
      <c r="E79" s="16"/>
      <c r="F79" s="15"/>
      <c r="G79" s="15"/>
    </row>
    <row r="80" spans="1:7" x14ac:dyDescent="0.75">
      <c r="A80" s="273"/>
      <c r="B80" s="161"/>
      <c r="C80" s="15"/>
      <c r="D80" s="15"/>
      <c r="E80" s="16"/>
      <c r="F80" s="15"/>
      <c r="G80" s="15"/>
    </row>
    <row r="81" spans="1:7" ht="27" x14ac:dyDescent="0.75">
      <c r="A81" s="228" t="s">
        <v>602</v>
      </c>
      <c r="B81" s="229" t="s">
        <v>2</v>
      </c>
      <c r="C81" s="228" t="s">
        <v>618</v>
      </c>
      <c r="D81" s="228"/>
      <c r="E81" s="230"/>
      <c r="F81" s="215"/>
      <c r="G81" s="215"/>
    </row>
    <row r="82" spans="1:7" x14ac:dyDescent="0.75">
      <c r="A82" s="273" t="s">
        <v>59</v>
      </c>
      <c r="B82" s="158"/>
      <c r="C82" s="15" t="s">
        <v>619</v>
      </c>
      <c r="D82" s="15"/>
      <c r="E82" s="16"/>
      <c r="F82" s="15"/>
      <c r="G82" s="15"/>
    </row>
    <row r="83" spans="1:7" ht="27" x14ac:dyDescent="0.75">
      <c r="A83" s="273" t="s">
        <v>59</v>
      </c>
      <c r="B83" s="161"/>
      <c r="C83" s="15" t="s">
        <v>622</v>
      </c>
      <c r="D83" s="15"/>
      <c r="E83" s="16"/>
      <c r="F83" s="15"/>
      <c r="G83" s="15"/>
    </row>
    <row r="84" spans="1:7" x14ac:dyDescent="0.75">
      <c r="A84" s="273"/>
      <c r="B84" s="161"/>
      <c r="C84" s="15"/>
      <c r="D84" s="15"/>
      <c r="E84" s="16"/>
      <c r="F84" s="15"/>
      <c r="G84" s="15"/>
    </row>
    <row r="85" spans="1:7" x14ac:dyDescent="0.75">
      <c r="A85" s="273"/>
      <c r="B85" s="161"/>
      <c r="C85" s="15"/>
      <c r="D85" s="15"/>
      <c r="E85" s="16"/>
      <c r="F85" s="15"/>
      <c r="G85" s="15"/>
    </row>
    <row r="86" spans="1:7" x14ac:dyDescent="0.75">
      <c r="A86" s="273"/>
      <c r="B86" s="161"/>
      <c r="C86" s="15"/>
      <c r="D86" s="15"/>
      <c r="E86" s="16"/>
      <c r="F86" s="15"/>
      <c r="G86" s="15"/>
    </row>
  </sheetData>
  <mergeCells count="11">
    <mergeCell ref="B74:E74"/>
    <mergeCell ref="A22:C22"/>
    <mergeCell ref="B23:E23"/>
    <mergeCell ref="A41:C41"/>
    <mergeCell ref="B42:E42"/>
    <mergeCell ref="A57:C57"/>
    <mergeCell ref="C1:D1"/>
    <mergeCell ref="A3:C3"/>
    <mergeCell ref="B4:E4"/>
    <mergeCell ref="B58:E58"/>
    <mergeCell ref="A73:C73"/>
  </mergeCells>
  <pageMargins left="0.7" right="0.7" top="0.75" bottom="0.75" header="0.3" footer="0.3"/>
  <pageSetup scale="86" fitToHeight="0" orientation="landscape" horizontalDpi="0" verticalDpi="0" r:id="rId1"/>
  <rowBreaks count="3" manualBreakCount="3">
    <brk id="39" max="16383" man="1"/>
    <brk id="55" max="16383" man="1"/>
    <brk id="7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E0094CEF501049958B0ADFB27B4283" ma:contentTypeVersion="7" ma:contentTypeDescription="Create a new document." ma:contentTypeScope="" ma:versionID="8180f7905821b3418934b53b0f19dea4">
  <xsd:schema xmlns:xsd="http://www.w3.org/2001/XMLSchema" xmlns:xs="http://www.w3.org/2001/XMLSchema" xmlns:p="http://schemas.microsoft.com/office/2006/metadata/properties" xmlns:ns1="http://schemas.microsoft.com/sharepoint/v3" xmlns:ns2="e96986a6-923e-417e-b9ce-78bcd3046f11" targetNamespace="http://schemas.microsoft.com/office/2006/metadata/properties" ma:root="true" ma:fieldsID="4b6642cfaf8ee6303ff0fccb80d5f2c4" ns1:_="" ns2:_="">
    <xsd:import namespace="http://schemas.microsoft.com/sharepoint/v3"/>
    <xsd:import namespace="e96986a6-923e-417e-b9ce-78bcd3046f11"/>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ServiceAutoTag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6986a6-923e-417e-b9ce-78bcd3046f1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81CCE1-5CDC-4B3C-B137-4CEB45F4D2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6986a6-923e-417e-b9ce-78bcd3046f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185286-63CE-4BF9-A9AC-8E9CB9BB39A2}">
  <ds:schemaRef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dcmitype/"/>
    <ds:schemaRef ds:uri="http://schemas.microsoft.com/office/2006/documentManagement/types"/>
    <ds:schemaRef ds:uri="http://purl.org/dc/terms/"/>
    <ds:schemaRef ds:uri="e96986a6-923e-417e-b9ce-78bcd3046f11"/>
    <ds:schemaRef ds:uri="http://schemas.microsoft.com/sharepoint/v3"/>
    <ds:schemaRef ds:uri="http://www.w3.org/XML/1998/namespace"/>
  </ds:schemaRefs>
</ds:datastoreItem>
</file>

<file path=customXml/itemProps3.xml><?xml version="1.0" encoding="utf-8"?>
<ds:datastoreItem xmlns:ds="http://schemas.openxmlformats.org/officeDocument/2006/customXml" ds:itemID="{C58FA122-FD43-4942-8CD2-4D9893AC89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BB Revision Work Plan 2015-16</vt:lpstr>
      <vt:lpstr>Sheet1</vt:lpstr>
      <vt:lpstr>'BB Revision Work Plan 2015-16'!Print_Area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tcarothers</dc:creator>
  <cp:keywords/>
  <dc:description/>
  <cp:lastModifiedBy>trish</cp:lastModifiedBy>
  <cp:revision/>
  <cp:lastPrinted>2018-01-25T13:22:05Z</cp:lastPrinted>
  <dcterms:created xsi:type="dcterms:W3CDTF">2009-09-23T22:26:44Z</dcterms:created>
  <dcterms:modified xsi:type="dcterms:W3CDTF">2019-02-20T15:07:09Z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0x0101007BE0094CEF501049958B0ADFB27B4283</vt:lpwstr>
  </property>
</Properties>
</file>